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700" activeTab="0"/>
  </bookViews>
  <sheets>
    <sheet name="Příjmy 2004" sheetId="1" r:id="rId1"/>
    <sheet name="Výdaje 2004" sheetId="2" r:id="rId2"/>
  </sheets>
  <externalReferences>
    <externalReference r:id="rId5"/>
  </externalReferences>
  <definedNames>
    <definedName name="_xlnm.Print_Titles" localSheetId="1">'Výdaje 2004'!$2:$5</definedName>
    <definedName name="_xlnm.Print_Area" localSheetId="0">'Příjmy 2004'!$A$1:$D$58</definedName>
    <definedName name="_xlnm.Print_Area" localSheetId="1">'Výdaje 2004'!$A$1:$F$68</definedName>
  </definedNames>
  <calcPr fullCalcOnLoad="1"/>
</workbook>
</file>

<file path=xl/comments1.xml><?xml version="1.0" encoding="utf-8"?>
<comments xmlns="http://schemas.openxmlformats.org/spreadsheetml/2006/main">
  <authors>
    <author>dufkova</author>
  </authors>
  <commentList>
    <comment ref="D1" authorId="0">
      <text>
        <r>
          <rPr>
            <b/>
            <sz val="8"/>
            <rFont val="Tahoma"/>
            <family val="0"/>
          </rPr>
          <t>dufkova:</t>
        </r>
        <r>
          <rPr>
            <sz val="8"/>
            <rFont val="Tahoma"/>
            <family val="0"/>
          </rPr>
          <t xml:space="preserve">
opraveny Vonoklasy školáci 
z nedaňových do daňových příjmů 30 932,-</t>
        </r>
      </text>
    </comment>
  </commentList>
</comments>
</file>

<file path=xl/sharedStrings.xml><?xml version="1.0" encoding="utf-8"?>
<sst xmlns="http://schemas.openxmlformats.org/spreadsheetml/2006/main" count="134" uniqueCount="125">
  <si>
    <t>rozpočet po RO</t>
  </si>
  <si>
    <t>skutečnost</t>
  </si>
  <si>
    <t>%</t>
  </si>
  <si>
    <t>Druh příjmu</t>
  </si>
  <si>
    <t>Kč</t>
  </si>
  <si>
    <t>plnění</t>
  </si>
  <si>
    <t xml:space="preserve">Daňové příjmy sdílené               </t>
  </si>
  <si>
    <t>Daňové příjmy výlučné</t>
  </si>
  <si>
    <t>Daň z nemovitosti</t>
  </si>
  <si>
    <t>DPPO za obce</t>
  </si>
  <si>
    <t>Správní poplatky</t>
  </si>
  <si>
    <t>Poplatky místní</t>
  </si>
  <si>
    <t>Daňové příjmy celkem</t>
  </si>
  <si>
    <t>Příjmy z vlastní činnosti</t>
  </si>
  <si>
    <t>Příjmy z pronájmu majetku</t>
  </si>
  <si>
    <t>Příjmy z úroků</t>
  </si>
  <si>
    <t>Příjmy ostatní(sankce, neidentif.příjmy)</t>
  </si>
  <si>
    <t>Nedaňové příjmy</t>
  </si>
  <si>
    <t>Příjmy z prodeje majetku</t>
  </si>
  <si>
    <t>Ostatní investiční příjmy</t>
  </si>
  <si>
    <t>Hasičská sbírka</t>
  </si>
  <si>
    <t>Kapitálové příjmy</t>
  </si>
  <si>
    <t>Dotace ze stát.rozpočtu-výkon st.správy-reg.</t>
  </si>
  <si>
    <t>Dotace ze stát.rozpočtu-výkon st.správy (pov.obec)</t>
  </si>
  <si>
    <t>Dotace na školy (na žáky)</t>
  </si>
  <si>
    <t xml:space="preserve">Dotace na sociální dávky </t>
  </si>
  <si>
    <t xml:space="preserve">Převod výsledku hospodářské činnosti </t>
  </si>
  <si>
    <t xml:space="preserve">Dotace na přímé náklady školství </t>
  </si>
  <si>
    <t>Dotace od obcí na NNZŠ ( přespolní žáci )</t>
  </si>
  <si>
    <t>Dotace na kanal.přivaděč ISPA</t>
  </si>
  <si>
    <t>Dotace hasiči</t>
  </si>
  <si>
    <t>Dotace na V+K Mokropsy Sapard</t>
  </si>
  <si>
    <t>Dotace vodovod Topolská</t>
  </si>
  <si>
    <t xml:space="preserve">Dotace na čištění kanalizace </t>
  </si>
  <si>
    <t>Dotace do povodňového fondu</t>
  </si>
  <si>
    <t>Dodatek dotace kanalizace Měchury</t>
  </si>
  <si>
    <t>Dotace na úz.plán.dokum.-protipovodňová ochrana</t>
  </si>
  <si>
    <t>Dotace na studii řešení průjezdu městem</t>
  </si>
  <si>
    <t>Dotace pro lesní hospodáře</t>
  </si>
  <si>
    <t>Dotace na nájemné SSP za 1.čtvrtletí</t>
  </si>
  <si>
    <t xml:space="preserve">Dotace na poštovné SSP za 1.čtvrtletí </t>
  </si>
  <si>
    <t>Dotace na volby do EP, kraj</t>
  </si>
  <si>
    <t>Dotace na opravu hřiště ZŠ</t>
  </si>
  <si>
    <t>Dotace na kanalizaci Topolská</t>
  </si>
  <si>
    <t>Dotace MMR na obnovu komunikací</t>
  </si>
  <si>
    <t>Dotace na spol.zahradu ZUŠ</t>
  </si>
  <si>
    <t>Dotace kraje na adm.programu obnovy venkova</t>
  </si>
  <si>
    <t>Dotace vodovod Luční</t>
  </si>
  <si>
    <t>Náhrady úřadu práce</t>
  </si>
  <si>
    <t>Dotace celkem</t>
  </si>
  <si>
    <t xml:space="preserve">   </t>
  </si>
  <si>
    <t>Příjmy celkem</t>
  </si>
  <si>
    <t xml:space="preserve">VÝDAJE </t>
  </si>
  <si>
    <t>12.</t>
  </si>
  <si>
    <t>Rozpočet  po RO</t>
  </si>
  <si>
    <t>Skutečnost</t>
  </si>
  <si>
    <t>Procento plnění</t>
  </si>
  <si>
    <t>Pěstební činnost v lesním hospodářství</t>
  </si>
  <si>
    <t>Správa v lesním hospodářství</t>
  </si>
  <si>
    <t>Silnice</t>
  </si>
  <si>
    <t>Silnice -opravy</t>
  </si>
  <si>
    <t>Silnice- investiční výstavba</t>
  </si>
  <si>
    <t xml:space="preserve">Ost.záležitosti pozemních komunikací </t>
  </si>
  <si>
    <t>Dopravní obslužnost</t>
  </si>
  <si>
    <t>Ostatní záležitosti silniční dopravy</t>
  </si>
  <si>
    <t xml:space="preserve">     </t>
  </si>
  <si>
    <t xml:space="preserve">Vodovody </t>
  </si>
  <si>
    <t>Vodovody- investiční výstavba</t>
  </si>
  <si>
    <t>Kanalizace</t>
  </si>
  <si>
    <t>Kanalizace-investiční výdaje</t>
  </si>
  <si>
    <t xml:space="preserve">MŠ </t>
  </si>
  <si>
    <t>Základní škola</t>
  </si>
  <si>
    <t>Přístavba školy</t>
  </si>
  <si>
    <t>ZUŠ</t>
  </si>
  <si>
    <t>Kinopromítačky</t>
  </si>
  <si>
    <t>Knihovna</t>
  </si>
  <si>
    <t>Zachování a obnova kulturních památek</t>
  </si>
  <si>
    <t>Oprava rozhlasu</t>
  </si>
  <si>
    <t>Sdělovací prostředky</t>
  </si>
  <si>
    <t>Kulturní odbor</t>
  </si>
  <si>
    <t>Granty v kulturní oblasti</t>
  </si>
  <si>
    <t>Partn.města, pouť,SPOZ</t>
  </si>
  <si>
    <t xml:space="preserve"> </t>
  </si>
  <si>
    <t>Tělovýchovná zařízení, činnost</t>
  </si>
  <si>
    <t>Mládež</t>
  </si>
  <si>
    <t>Bytové hospodářství</t>
  </si>
  <si>
    <t>Veřejné osvětlení</t>
  </si>
  <si>
    <t>Pohřebnictví</t>
  </si>
  <si>
    <t>Povodňové úz.plánování z dotace</t>
  </si>
  <si>
    <t>Územní rozvoj</t>
  </si>
  <si>
    <t>Nákup pozemků a budov</t>
  </si>
  <si>
    <t>Provoz technických služeb</t>
  </si>
  <si>
    <t>Svoz komunálního odpadu</t>
  </si>
  <si>
    <t>Svoz ostatních odpadů</t>
  </si>
  <si>
    <t>Péče o zeleň</t>
  </si>
  <si>
    <t>Sociální dávky</t>
  </si>
  <si>
    <t>Pečovatelská služba -DPS</t>
  </si>
  <si>
    <t>Pomoc starým občanům</t>
  </si>
  <si>
    <t>Civilní přípr.na kriz.stavy</t>
  </si>
  <si>
    <t>Dary postiženým povodní</t>
  </si>
  <si>
    <t>Užití povodňového fondu</t>
  </si>
  <si>
    <t>Městská policie</t>
  </si>
  <si>
    <t>Požární ochrana</t>
  </si>
  <si>
    <r>
      <t>Zastupitelé</t>
    </r>
    <r>
      <rPr>
        <sz val="12"/>
        <color indexed="10"/>
        <rFont val="Arial"/>
        <family val="2"/>
      </rPr>
      <t xml:space="preserve"> </t>
    </r>
  </si>
  <si>
    <t>Volby kraj, senát</t>
  </si>
  <si>
    <t>Volby do evropského parlamentu</t>
  </si>
  <si>
    <t>Místní správa</t>
  </si>
  <si>
    <t>Plynofikace MěÚ</t>
  </si>
  <si>
    <t>Regionální správa</t>
  </si>
  <si>
    <t>Finanční vypořádání</t>
  </si>
  <si>
    <t>Platba daně DPPO za obce</t>
  </si>
  <si>
    <t>Vrácení záloh na koupě pozemků,HUP aj.</t>
  </si>
  <si>
    <t xml:space="preserve">Operativní rezerva </t>
  </si>
  <si>
    <t>Investiční rezerva</t>
  </si>
  <si>
    <t>XXX</t>
  </si>
  <si>
    <t>CELKEM VÝDAJE</t>
  </si>
  <si>
    <t>CELKEM PŘÍJMY</t>
  </si>
  <si>
    <t xml:space="preserve">Rozpočtové saldo </t>
  </si>
  <si>
    <t>xxx</t>
  </si>
  <si>
    <t>Splácení půjčky na investici kanal.</t>
  </si>
  <si>
    <t>Vyvěšeno dne:17.2.2005</t>
  </si>
  <si>
    <t>Sňato dne: 21. 3. 2006</t>
  </si>
  <si>
    <t>Vedoucí fionančního odboru: ing. P.Kopp v. r.</t>
  </si>
  <si>
    <t>Závěrečný účet 2004</t>
  </si>
  <si>
    <r>
      <t xml:space="preserve">PŘÍJMY </t>
    </r>
    <r>
      <rPr>
        <b/>
        <sz val="9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</si>
</sst>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8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6"/>
      <color indexed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2"/>
      <color indexed="14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20"/>
      <name val="Arial CE"/>
      <family val="2"/>
    </font>
    <font>
      <b/>
      <sz val="20"/>
      <color indexed="10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sz val="14"/>
      <name val="Arial CE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 style="thick"/>
      <top style="double"/>
      <bottom style="thin"/>
    </border>
    <border>
      <left style="thick"/>
      <right style="thick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 style="double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3" fontId="2" fillId="0" borderId="2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164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 horizontal="right"/>
    </xf>
    <xf numFmtId="164" fontId="0" fillId="0" borderId="12" xfId="0" applyNumberFormat="1" applyBorder="1" applyAlignment="1">
      <alignment/>
    </xf>
    <xf numFmtId="0" fontId="5" fillId="0" borderId="16" xfId="0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164" fontId="0" fillId="0" borderId="2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3" fontId="2" fillId="0" borderId="18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13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3" fontId="2" fillId="0" borderId="17" xfId="0" applyNumberFormat="1" applyFont="1" applyFill="1" applyBorder="1" applyAlignment="1">
      <alignment/>
    </xf>
    <xf numFmtId="164" fontId="0" fillId="0" borderId="17" xfId="0" applyNumberFormat="1" applyBorder="1" applyAlignment="1">
      <alignment/>
    </xf>
    <xf numFmtId="4" fontId="1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13" xfId="0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164" fontId="0" fillId="0" borderId="13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3" fontId="11" fillId="0" borderId="14" xfId="0" applyNumberFormat="1" applyFont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164" fontId="0" fillId="0" borderId="15" xfId="0" applyNumberForma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9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19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3" fontId="11" fillId="0" borderId="16" xfId="0" applyNumberFormat="1" applyFont="1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25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21" fillId="0" borderId="17" xfId="0" applyNumberFormat="1" applyFont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8" xfId="0" applyFont="1" applyBorder="1" applyAlignment="1">
      <alignment/>
    </xf>
    <xf numFmtId="3" fontId="22" fillId="0" borderId="9" xfId="0" applyNumberFormat="1" applyFont="1" applyBorder="1" applyAlignment="1">
      <alignment horizontal="right"/>
    </xf>
    <xf numFmtId="0" fontId="22" fillId="0" borderId="2" xfId="0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3" fontId="22" fillId="0" borderId="29" xfId="0" applyNumberFormat="1" applyFont="1" applyBorder="1" applyAlignment="1">
      <alignment horizontal="right"/>
    </xf>
    <xf numFmtId="0" fontId="21" fillId="0" borderId="30" xfId="0" applyFont="1" applyFill="1" applyBorder="1" applyAlignment="1">
      <alignment horizontal="center"/>
    </xf>
    <xf numFmtId="3" fontId="22" fillId="0" borderId="31" xfId="0" applyNumberFormat="1" applyFont="1" applyFill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22" fillId="0" borderId="12" xfId="0" applyFont="1" applyFill="1" applyBorder="1" applyAlignment="1">
      <alignment/>
    </xf>
    <xf numFmtId="3" fontId="22" fillId="0" borderId="3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22" fillId="0" borderId="33" xfId="0" applyNumberFormat="1" applyFont="1" applyFill="1" applyBorder="1" applyAlignment="1">
      <alignment horizontal="right"/>
    </xf>
    <xf numFmtId="4" fontId="0" fillId="0" borderId="34" xfId="0" applyNumberFormat="1" applyBorder="1" applyAlignment="1">
      <alignment/>
    </xf>
    <xf numFmtId="0" fontId="22" fillId="0" borderId="32" xfId="0" applyFont="1" applyFill="1" applyBorder="1" applyAlignment="1">
      <alignment/>
    </xf>
    <xf numFmtId="4" fontId="0" fillId="0" borderId="12" xfId="0" applyNumberFormat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3" fontId="22" fillId="0" borderId="29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4" fontId="0" fillId="0" borderId="30" xfId="0" applyNumberFormat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22" fillId="0" borderId="35" xfId="0" applyNumberFormat="1" applyFont="1" applyFill="1" applyBorder="1" applyAlignment="1">
      <alignment horizontal="right"/>
    </xf>
    <xf numFmtId="4" fontId="0" fillId="0" borderId="13" xfId="0" applyNumberFormat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3" fontId="22" fillId="0" borderId="36" xfId="0" applyNumberFormat="1" applyFont="1" applyFill="1" applyBorder="1" applyAlignment="1">
      <alignment horizontal="right"/>
    </xf>
    <xf numFmtId="4" fontId="0" fillId="0" borderId="15" xfId="0" applyNumberFormat="1" applyFill="1" applyBorder="1" applyAlignment="1">
      <alignment/>
    </xf>
    <xf numFmtId="0" fontId="22" fillId="0" borderId="34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3" fontId="22" fillId="0" borderId="38" xfId="0" applyNumberFormat="1" applyFont="1" applyFill="1" applyBorder="1" applyAlignment="1">
      <alignment horizontal="right"/>
    </xf>
    <xf numFmtId="0" fontId="22" fillId="0" borderId="39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3" fontId="22" fillId="0" borderId="39" xfId="0" applyNumberFormat="1" applyFont="1" applyBorder="1" applyAlignment="1">
      <alignment/>
    </xf>
    <xf numFmtId="0" fontId="0" fillId="0" borderId="39" xfId="0" applyFill="1" applyBorder="1" applyAlignment="1">
      <alignment/>
    </xf>
    <xf numFmtId="3" fontId="22" fillId="0" borderId="39" xfId="0" applyNumberFormat="1" applyFont="1" applyFill="1" applyBorder="1" applyAlignment="1">
      <alignment horizontal="right"/>
    </xf>
    <xf numFmtId="4" fontId="0" fillId="0" borderId="39" xfId="0" applyNumberForma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13" xfId="0" applyNumberFormat="1" applyFont="1" applyFill="1" applyBorder="1" applyAlignment="1">
      <alignment horizontal="right"/>
    </xf>
    <xf numFmtId="3" fontId="22" fillId="0" borderId="13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3" fontId="22" fillId="0" borderId="11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/>
    </xf>
    <xf numFmtId="3" fontId="22" fillId="0" borderId="13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2" fillId="0" borderId="41" xfId="0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 horizontal="right"/>
    </xf>
    <xf numFmtId="4" fontId="0" fillId="0" borderId="15" xfId="0" applyNumberFormat="1" applyBorder="1" applyAlignment="1">
      <alignment/>
    </xf>
    <xf numFmtId="0" fontId="22" fillId="0" borderId="42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3" fontId="25" fillId="0" borderId="42" xfId="0" applyNumberFormat="1" applyFont="1" applyBorder="1" applyAlignment="1">
      <alignment/>
    </xf>
    <xf numFmtId="0" fontId="0" fillId="0" borderId="42" xfId="0" applyFill="1" applyBorder="1" applyAlignment="1">
      <alignment/>
    </xf>
    <xf numFmtId="3" fontId="25" fillId="0" borderId="44" xfId="0" applyNumberFormat="1" applyFont="1" applyFill="1" applyBorder="1" applyAlignment="1">
      <alignment horizontal="right"/>
    </xf>
    <xf numFmtId="4" fontId="0" fillId="0" borderId="44" xfId="0" applyNumberFormat="1" applyBorder="1" applyAlignment="1">
      <alignment/>
    </xf>
    <xf numFmtId="0" fontId="22" fillId="0" borderId="20" xfId="0" applyFont="1" applyBorder="1" applyAlignment="1">
      <alignment/>
    </xf>
    <xf numFmtId="0" fontId="25" fillId="0" borderId="45" xfId="0" applyFont="1" applyFill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3" xfId="0" applyNumberFormat="1" applyFont="1" applyFill="1" applyBorder="1" applyAlignment="1">
      <alignment horizontal="right"/>
    </xf>
    <xf numFmtId="0" fontId="22" fillId="0" borderId="5" xfId="0" applyFont="1" applyBorder="1" applyAlignment="1">
      <alignment/>
    </xf>
    <xf numFmtId="0" fontId="25" fillId="0" borderId="46" xfId="0" applyFont="1" applyFill="1" applyBorder="1" applyAlignment="1">
      <alignment/>
    </xf>
    <xf numFmtId="3" fontId="25" fillId="0" borderId="6" xfId="0" applyNumberFormat="1" applyFont="1" applyBorder="1" applyAlignment="1">
      <alignment/>
    </xf>
    <xf numFmtId="3" fontId="26" fillId="0" borderId="6" xfId="0" applyNumberFormat="1" applyFont="1" applyBorder="1" applyAlignment="1">
      <alignment/>
    </xf>
    <xf numFmtId="3" fontId="25" fillId="0" borderId="6" xfId="0" applyNumberFormat="1" applyFont="1" applyFill="1" applyBorder="1" applyAlignment="1">
      <alignment/>
    </xf>
    <xf numFmtId="4" fontId="0" fillId="0" borderId="6" xfId="0" applyNumberFormat="1" applyBorder="1" applyAlignment="1">
      <alignment horizontal="right"/>
    </xf>
    <xf numFmtId="0" fontId="22" fillId="0" borderId="16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3" fontId="25" fillId="0" borderId="17" xfId="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4" fontId="0" fillId="0" borderId="17" xfId="0" applyNumberFormat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Alignment="1">
      <alignment/>
    </xf>
    <xf numFmtId="3" fontId="22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deslan&#233;%20souhrny%20pln&#283;n&#237;%202004\Def.pln&#283;n&#237;%20rozpo&#269;tu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12-04 opr."/>
      <sheetName val="Daně 12-04"/>
      <sheetName val="Nedaňové 12-04 opr."/>
      <sheetName val="Kapitálové příjmy 12-04"/>
      <sheetName val="Dotace neinv.2004"/>
      <sheetName val="Dotace inv.2004"/>
      <sheetName val="Výdaje 12-04"/>
    </sheetNames>
    <sheetDataSet>
      <sheetData sheetId="0">
        <row r="54">
          <cell r="C54">
            <v>228399261.95000002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60" workbookViewId="0" topLeftCell="A22">
      <selection activeCell="K48" sqref="K48"/>
    </sheetView>
  </sheetViews>
  <sheetFormatPr defaultColWidth="9.00390625" defaultRowHeight="12.75"/>
  <cols>
    <col min="1" max="1" width="46.00390625" style="0" customWidth="1"/>
    <col min="2" max="2" width="24.375" style="0" customWidth="1"/>
    <col min="3" max="3" width="19.625" style="2" customWidth="1"/>
    <col min="4" max="4" width="14.625" style="8" customWidth="1"/>
    <col min="6" max="6" width="19.75390625" style="4" bestFit="1" customWidth="1"/>
    <col min="7" max="8" width="12.75390625" style="0" bestFit="1" customWidth="1"/>
  </cols>
  <sheetData>
    <row r="1" spans="1:4" ht="26.25">
      <c r="A1" s="69" t="s">
        <v>123</v>
      </c>
      <c r="D1" s="3"/>
    </row>
    <row r="2" spans="1:4" ht="20.25">
      <c r="A2" s="1" t="s">
        <v>124</v>
      </c>
      <c r="B2" s="5"/>
      <c r="C2" s="5"/>
      <c r="D2" s="6"/>
    </row>
    <row r="3" ht="15.75" thickBot="1">
      <c r="B3" s="7"/>
    </row>
    <row r="4" spans="1:4" ht="16.5" thickTop="1">
      <c r="A4" s="9"/>
      <c r="B4" s="10" t="s">
        <v>0</v>
      </c>
      <c r="C4" s="11" t="s">
        <v>1</v>
      </c>
      <c r="D4" s="12" t="s">
        <v>2</v>
      </c>
    </row>
    <row r="5" spans="1:4" ht="15.75" thickBot="1">
      <c r="A5" s="13" t="s">
        <v>3</v>
      </c>
      <c r="B5" s="14" t="s">
        <v>4</v>
      </c>
      <c r="C5" s="15" t="s">
        <v>4</v>
      </c>
      <c r="D5" s="16" t="s">
        <v>5</v>
      </c>
    </row>
    <row r="6" spans="1:4" ht="15.75" thickTop="1">
      <c r="A6" s="17" t="s">
        <v>6</v>
      </c>
      <c r="B6" s="18">
        <v>23804150</v>
      </c>
      <c r="C6" s="18">
        <v>25494091</v>
      </c>
      <c r="D6" s="19">
        <f>(C6/B6)*100</f>
        <v>107.09935452431614</v>
      </c>
    </row>
    <row r="7" spans="1:4" ht="15">
      <c r="A7" s="20" t="s">
        <v>7</v>
      </c>
      <c r="B7" s="21">
        <v>15000000</v>
      </c>
      <c r="C7" s="21">
        <v>13297813</v>
      </c>
      <c r="D7" s="22">
        <f aca="true" t="shared" si="0" ref="D7:D50">(C7/B7)*100</f>
        <v>88.65208666666666</v>
      </c>
    </row>
    <row r="8" spans="1:4" ht="15">
      <c r="A8" s="20" t="s">
        <v>8</v>
      </c>
      <c r="B8" s="23">
        <v>1200000</v>
      </c>
      <c r="C8" s="23">
        <v>1214590</v>
      </c>
      <c r="D8" s="22">
        <f t="shared" si="0"/>
        <v>101.21583333333332</v>
      </c>
    </row>
    <row r="9" spans="1:4" ht="15">
      <c r="A9" s="20" t="s">
        <v>9</v>
      </c>
      <c r="B9" s="23">
        <v>4394560</v>
      </c>
      <c r="C9" s="23">
        <v>4394560</v>
      </c>
      <c r="D9" s="22">
        <f t="shared" si="0"/>
        <v>100</v>
      </c>
    </row>
    <row r="10" spans="1:4" ht="15">
      <c r="A10" s="20" t="s">
        <v>10</v>
      </c>
      <c r="B10" s="23">
        <v>15000000</v>
      </c>
      <c r="C10" s="23">
        <v>17120977.5</v>
      </c>
      <c r="D10" s="22">
        <f t="shared" si="0"/>
        <v>114.13985</v>
      </c>
    </row>
    <row r="11" spans="1:4" ht="15.75" thickBot="1">
      <c r="A11" s="24" t="s">
        <v>11</v>
      </c>
      <c r="B11" s="25">
        <v>3265000</v>
      </c>
      <c r="C11" s="25">
        <v>3464084.7</v>
      </c>
      <c r="D11" s="26">
        <f t="shared" si="0"/>
        <v>106.09754058192958</v>
      </c>
    </row>
    <row r="12" spans="1:4" ht="17.25" thickBot="1" thickTop="1">
      <c r="A12" s="27" t="s">
        <v>12</v>
      </c>
      <c r="B12" s="28">
        <f>SUM(B6:B11)</f>
        <v>62663710</v>
      </c>
      <c r="C12" s="28">
        <f>SUM(C6:C11)</f>
        <v>64986116.2</v>
      </c>
      <c r="D12" s="29">
        <f t="shared" si="0"/>
        <v>103.70614219936867</v>
      </c>
    </row>
    <row r="13" spans="1:4" ht="15.75" thickTop="1">
      <c r="A13" s="17"/>
      <c r="B13" s="30"/>
      <c r="C13" s="31"/>
      <c r="D13" s="32"/>
    </row>
    <row r="14" spans="1:4" ht="15">
      <c r="A14" s="20" t="s">
        <v>13</v>
      </c>
      <c r="B14" s="33">
        <v>12537190</v>
      </c>
      <c r="C14" s="33">
        <v>13168015</v>
      </c>
      <c r="D14" s="22">
        <f t="shared" si="0"/>
        <v>105.03162989473718</v>
      </c>
    </row>
    <row r="15" spans="1:4" ht="15">
      <c r="A15" s="34" t="s">
        <v>14</v>
      </c>
      <c r="B15" s="33">
        <v>1580000</v>
      </c>
      <c r="C15" s="33">
        <v>1675793</v>
      </c>
      <c r="D15" s="22">
        <f>C15/B15*100</f>
        <v>106.06284810126583</v>
      </c>
    </row>
    <row r="16" spans="1:4" ht="15">
      <c r="A16" s="20" t="s">
        <v>15</v>
      </c>
      <c r="B16" s="35">
        <v>500500</v>
      </c>
      <c r="C16" s="33">
        <v>606144.2</v>
      </c>
      <c r="D16" s="22">
        <f t="shared" si="0"/>
        <v>121.10773226773226</v>
      </c>
    </row>
    <row r="17" spans="1:4" ht="15.75" thickBot="1">
      <c r="A17" s="20" t="s">
        <v>16</v>
      </c>
      <c r="B17" s="33">
        <f>9027121</f>
        <v>9027121</v>
      </c>
      <c r="C17" s="33">
        <v>9881806</v>
      </c>
      <c r="D17" s="36">
        <f t="shared" si="0"/>
        <v>109.46796880201339</v>
      </c>
    </row>
    <row r="18" spans="1:4" ht="17.25" thickBot="1" thickTop="1">
      <c r="A18" s="27" t="s">
        <v>17</v>
      </c>
      <c r="B18" s="37">
        <f>SUM(B14:B17)</f>
        <v>23644811</v>
      </c>
      <c r="C18" s="37">
        <f>SUM(C14:C17)</f>
        <v>25331758.2</v>
      </c>
      <c r="D18" s="38">
        <f t="shared" si="0"/>
        <v>107.13453450738093</v>
      </c>
    </row>
    <row r="19" spans="1:4" ht="15.75" thickTop="1">
      <c r="A19" s="17"/>
      <c r="B19" s="30"/>
      <c r="C19" s="39"/>
      <c r="D19" s="32"/>
    </row>
    <row r="20" spans="1:4" ht="15">
      <c r="A20" s="20" t="s">
        <v>18</v>
      </c>
      <c r="B20" s="23">
        <v>20000000</v>
      </c>
      <c r="C20" s="23">
        <f>19650207+151100+123095</f>
        <v>19924402</v>
      </c>
      <c r="D20" s="22">
        <f t="shared" si="0"/>
        <v>99.62201</v>
      </c>
    </row>
    <row r="21" spans="1:4" ht="15">
      <c r="A21" s="20" t="s">
        <v>19</v>
      </c>
      <c r="B21" s="23">
        <v>3373200</v>
      </c>
      <c r="C21" s="23">
        <f>50000+134000+1000000</f>
        <v>1184000</v>
      </c>
      <c r="D21" s="22">
        <f t="shared" si="0"/>
        <v>35.10020158899561</v>
      </c>
    </row>
    <row r="22" spans="1:4" ht="15.75" thickBot="1">
      <c r="A22" s="40" t="s">
        <v>20</v>
      </c>
      <c r="B22" s="41">
        <v>23000</v>
      </c>
      <c r="C22" s="42">
        <v>29360</v>
      </c>
      <c r="D22" s="22">
        <f t="shared" si="0"/>
        <v>127.65217391304348</v>
      </c>
    </row>
    <row r="23" spans="1:4" ht="17.25" thickBot="1" thickTop="1">
      <c r="A23" s="27" t="s">
        <v>21</v>
      </c>
      <c r="B23" s="28">
        <f>SUM(B20:B22)</f>
        <v>23396200</v>
      </c>
      <c r="C23" s="28">
        <f>SUM(C20:C22)</f>
        <v>21137762</v>
      </c>
      <c r="D23" s="38">
        <f t="shared" si="0"/>
        <v>90.34698797240578</v>
      </c>
    </row>
    <row r="24" spans="1:4" ht="15.75" thickTop="1">
      <c r="A24" s="17"/>
      <c r="B24" s="30"/>
      <c r="C24" s="43"/>
      <c r="D24" s="32"/>
    </row>
    <row r="25" spans="1:4" ht="15">
      <c r="A25" s="44" t="s">
        <v>22</v>
      </c>
      <c r="B25" s="45">
        <v>37436900</v>
      </c>
      <c r="C25" s="33">
        <v>37436900</v>
      </c>
      <c r="D25" s="22">
        <f t="shared" si="0"/>
        <v>100</v>
      </c>
    </row>
    <row r="26" spans="1:4" ht="15">
      <c r="A26" s="44" t="s">
        <v>23</v>
      </c>
      <c r="B26" s="45">
        <v>2700200</v>
      </c>
      <c r="C26" s="33">
        <v>2700200</v>
      </c>
      <c r="D26" s="22">
        <f t="shared" si="0"/>
        <v>100</v>
      </c>
    </row>
    <row r="27" spans="1:4" ht="15">
      <c r="A27" s="44" t="s">
        <v>24</v>
      </c>
      <c r="B27" s="45">
        <v>950300</v>
      </c>
      <c r="C27" s="33">
        <v>950300</v>
      </c>
      <c r="D27" s="22">
        <f t="shared" si="0"/>
        <v>100</v>
      </c>
    </row>
    <row r="28" spans="1:8" ht="15">
      <c r="A28" s="46" t="s">
        <v>25</v>
      </c>
      <c r="B28" s="47">
        <v>20300000</v>
      </c>
      <c r="C28" s="33">
        <v>20300000</v>
      </c>
      <c r="D28" s="22">
        <f t="shared" si="0"/>
        <v>100</v>
      </c>
      <c r="G28" s="48"/>
      <c r="H28" s="48"/>
    </row>
    <row r="29" spans="1:4" ht="15">
      <c r="A29" s="49" t="s">
        <v>26</v>
      </c>
      <c r="B29" s="50">
        <v>219500</v>
      </c>
      <c r="C29" s="33">
        <v>219439.46</v>
      </c>
      <c r="D29" s="22">
        <f t="shared" si="0"/>
        <v>99.97241913439635</v>
      </c>
    </row>
    <row r="30" spans="1:4" ht="15">
      <c r="A30" s="44" t="s">
        <v>27</v>
      </c>
      <c r="B30" s="51">
        <v>23338140</v>
      </c>
      <c r="C30" s="33">
        <f>23301500+20200+16440</f>
        <v>23338140</v>
      </c>
      <c r="D30" s="22">
        <f t="shared" si="0"/>
        <v>100</v>
      </c>
    </row>
    <row r="31" spans="1:4" ht="15">
      <c r="A31" s="44" t="s">
        <v>28</v>
      </c>
      <c r="B31" s="51">
        <v>150000</v>
      </c>
      <c r="C31" s="33">
        <v>180932</v>
      </c>
      <c r="D31" s="22">
        <f t="shared" si="0"/>
        <v>120.62133333333334</v>
      </c>
    </row>
    <row r="32" spans="1:4" ht="15">
      <c r="A32" s="44" t="s">
        <v>29</v>
      </c>
      <c r="B32" s="45">
        <v>2595000</v>
      </c>
      <c r="C32" s="33">
        <v>2594525.59</v>
      </c>
      <c r="D32" s="52">
        <f t="shared" si="0"/>
        <v>99.98171830443158</v>
      </c>
    </row>
    <row r="33" spans="1:4" ht="15">
      <c r="A33" s="44" t="s">
        <v>30</v>
      </c>
      <c r="B33" s="45">
        <v>76600</v>
      </c>
      <c r="C33" s="33">
        <v>76600</v>
      </c>
      <c r="D33" s="52">
        <f t="shared" si="0"/>
        <v>100</v>
      </c>
    </row>
    <row r="34" spans="1:4" ht="15">
      <c r="A34" s="49" t="s">
        <v>31</v>
      </c>
      <c r="B34" s="50">
        <v>2050000</v>
      </c>
      <c r="C34" s="33">
        <v>2049446</v>
      </c>
      <c r="D34" s="22">
        <f t="shared" si="0"/>
        <v>99.9729756097561</v>
      </c>
    </row>
    <row r="35" spans="1:4" ht="15">
      <c r="A35" s="44" t="s">
        <v>32</v>
      </c>
      <c r="B35" s="50">
        <v>372000</v>
      </c>
      <c r="C35" s="33">
        <v>371998</v>
      </c>
      <c r="D35" s="22">
        <f t="shared" si="0"/>
        <v>99.9994623655914</v>
      </c>
    </row>
    <row r="36" spans="1:4" ht="15">
      <c r="A36" s="53" t="s">
        <v>33</v>
      </c>
      <c r="B36" s="54">
        <v>345462</v>
      </c>
      <c r="C36" s="55">
        <v>345462</v>
      </c>
      <c r="D36" s="36">
        <f t="shared" si="0"/>
        <v>100</v>
      </c>
    </row>
    <row r="37" spans="1:4" ht="15">
      <c r="A37" s="56" t="s">
        <v>34</v>
      </c>
      <c r="B37" s="47">
        <v>2444700</v>
      </c>
      <c r="C37" s="55">
        <v>2444700</v>
      </c>
      <c r="D37" s="36">
        <f t="shared" si="0"/>
        <v>100</v>
      </c>
    </row>
    <row r="38" spans="1:4" ht="15">
      <c r="A38" s="56" t="s">
        <v>35</v>
      </c>
      <c r="B38" s="57">
        <v>178445</v>
      </c>
      <c r="C38" s="55">
        <v>178445</v>
      </c>
      <c r="D38" s="36">
        <f t="shared" si="0"/>
        <v>100</v>
      </c>
    </row>
    <row r="39" spans="1:4" ht="15">
      <c r="A39" s="56" t="s">
        <v>36</v>
      </c>
      <c r="B39" s="57">
        <v>240000</v>
      </c>
      <c r="C39" s="58">
        <v>240000</v>
      </c>
      <c r="D39" s="36">
        <f t="shared" si="0"/>
        <v>100</v>
      </c>
    </row>
    <row r="40" spans="1:4" ht="15">
      <c r="A40" s="56" t="s">
        <v>37</v>
      </c>
      <c r="B40" s="57">
        <v>400000</v>
      </c>
      <c r="C40" s="58">
        <v>400000</v>
      </c>
      <c r="D40" s="36">
        <f t="shared" si="0"/>
        <v>100</v>
      </c>
    </row>
    <row r="41" spans="1:4" ht="15">
      <c r="A41" s="56" t="s">
        <v>38</v>
      </c>
      <c r="B41" s="57">
        <v>1068690</v>
      </c>
      <c r="C41" s="58">
        <f>73600+995090</f>
        <v>1068690</v>
      </c>
      <c r="D41" s="36">
        <f t="shared" si="0"/>
        <v>100</v>
      </c>
    </row>
    <row r="42" spans="1:4" ht="15">
      <c r="A42" s="56" t="s">
        <v>39</v>
      </c>
      <c r="B42" s="57">
        <v>4680</v>
      </c>
      <c r="C42" s="58">
        <v>4680</v>
      </c>
      <c r="D42" s="36">
        <f t="shared" si="0"/>
        <v>100</v>
      </c>
    </row>
    <row r="43" spans="1:4" ht="15">
      <c r="A43" s="59" t="s">
        <v>40</v>
      </c>
      <c r="B43" s="45">
        <v>407860</v>
      </c>
      <c r="C43" s="33">
        <v>407860</v>
      </c>
      <c r="D43" s="22">
        <f t="shared" si="0"/>
        <v>100</v>
      </c>
    </row>
    <row r="44" spans="1:4" ht="15">
      <c r="A44" s="59" t="s">
        <v>41</v>
      </c>
      <c r="B44" s="51">
        <v>157525</v>
      </c>
      <c r="C44" s="33">
        <f>85265.3+72260.2</f>
        <v>157525.5</v>
      </c>
      <c r="D44" s="22">
        <f t="shared" si="0"/>
        <v>100.00031740993494</v>
      </c>
    </row>
    <row r="45" spans="1:4" ht="15">
      <c r="A45" s="59" t="s">
        <v>42</v>
      </c>
      <c r="B45" s="45">
        <v>200000</v>
      </c>
      <c r="C45" s="33">
        <v>200000</v>
      </c>
      <c r="D45" s="22">
        <f t="shared" si="0"/>
        <v>100</v>
      </c>
    </row>
    <row r="46" spans="1:4" ht="15">
      <c r="A46" s="59" t="s">
        <v>43</v>
      </c>
      <c r="B46" s="45">
        <v>10241000</v>
      </c>
      <c r="C46" s="33">
        <v>6272462</v>
      </c>
      <c r="D46" s="22">
        <f t="shared" si="0"/>
        <v>61.248530416951475</v>
      </c>
    </row>
    <row r="47" spans="1:4" ht="15">
      <c r="A47" s="56" t="s">
        <v>44</v>
      </c>
      <c r="B47" s="47">
        <f>13440000+1184185</f>
        <v>14624185</v>
      </c>
      <c r="C47" s="55">
        <f>13440000+1184185</f>
        <v>14624185</v>
      </c>
      <c r="D47" s="36">
        <f t="shared" si="0"/>
        <v>100</v>
      </c>
    </row>
    <row r="48" spans="1:4" ht="15">
      <c r="A48" s="56" t="s">
        <v>45</v>
      </c>
      <c r="B48" s="57">
        <v>54400</v>
      </c>
      <c r="C48" s="55">
        <v>54400</v>
      </c>
      <c r="D48" s="36">
        <f t="shared" si="0"/>
        <v>100</v>
      </c>
    </row>
    <row r="49" spans="1:4" ht="15">
      <c r="A49" s="56" t="s">
        <v>46</v>
      </c>
      <c r="B49" s="57">
        <v>56500</v>
      </c>
      <c r="C49" s="55">
        <v>56500</v>
      </c>
      <c r="D49" s="36">
        <f t="shared" si="0"/>
        <v>100</v>
      </c>
    </row>
    <row r="50" spans="1:4" ht="15">
      <c r="A50" s="56" t="s">
        <v>47</v>
      </c>
      <c r="B50" s="57">
        <v>189000</v>
      </c>
      <c r="C50" s="55">
        <v>189000</v>
      </c>
      <c r="D50" s="36">
        <f t="shared" si="0"/>
        <v>100</v>
      </c>
    </row>
    <row r="51" spans="1:4" ht="15.75" thickBot="1">
      <c r="A51" s="56" t="s">
        <v>48</v>
      </c>
      <c r="B51" s="57">
        <v>81235</v>
      </c>
      <c r="C51" s="58">
        <v>81235</v>
      </c>
      <c r="D51" s="60">
        <v>100</v>
      </c>
    </row>
    <row r="52" spans="1:4" ht="17.25" thickBot="1" thickTop="1">
      <c r="A52" s="27" t="s">
        <v>49</v>
      </c>
      <c r="B52" s="61">
        <f>SUM(B25:B51)</f>
        <v>120882322</v>
      </c>
      <c r="C52" s="37">
        <f>SUM(C25:C51)</f>
        <v>116943625.55000001</v>
      </c>
      <c r="D52" s="38">
        <f>(C52/B52)*100</f>
        <v>96.74171013194139</v>
      </c>
    </row>
    <row r="53" spans="1:7" ht="17.25" thickBot="1" thickTop="1">
      <c r="A53" s="62"/>
      <c r="B53" s="63"/>
      <c r="C53" s="64"/>
      <c r="D53" s="26"/>
      <c r="G53" t="s">
        <v>50</v>
      </c>
    </row>
    <row r="54" spans="1:4" ht="17.25" thickBot="1" thickTop="1">
      <c r="A54" s="27" t="s">
        <v>51</v>
      </c>
      <c r="B54" s="65">
        <f>B12+B18+B23+B52</f>
        <v>230587043</v>
      </c>
      <c r="C54" s="66">
        <f>C12+C18+C23+C52</f>
        <v>228399261.95000002</v>
      </c>
      <c r="D54" s="38">
        <f>C54/B54*100</f>
        <v>99.05121249592503</v>
      </c>
    </row>
    <row r="55" spans="2:3" ht="15.75" thickTop="1">
      <c r="B55" s="48"/>
      <c r="C55" s="67"/>
    </row>
    <row r="56" ht="15">
      <c r="A56" s="68" t="s">
        <v>120</v>
      </c>
    </row>
    <row r="57" ht="15">
      <c r="A57" s="68" t="s">
        <v>121</v>
      </c>
    </row>
    <row r="58" ht="15">
      <c r="A58" s="68" t="s">
        <v>122</v>
      </c>
    </row>
  </sheetData>
  <printOptions/>
  <pageMargins left="0.42" right="0.27" top="0.32" bottom="0.44" header="0.25" footer="0.26"/>
  <pageSetup horizontalDpi="600" verticalDpi="600" orientation="portrait" paperSize="9" scale="89" r:id="rId3"/>
  <headerFooter alignWithMargins="0">
    <oddFooter>&amp;LMěsto Černošice, plnění rozpočtu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="60" workbookViewId="0" topLeftCell="A37">
      <selection activeCell="A67" sqref="A67"/>
    </sheetView>
  </sheetViews>
  <sheetFormatPr defaultColWidth="9.00390625" defaultRowHeight="12.75"/>
  <cols>
    <col min="1" max="1" width="8.875" style="0" customWidth="1"/>
    <col min="2" max="2" width="40.875" style="0" bestFit="1" customWidth="1"/>
    <col min="3" max="3" width="20.875" style="76" bestFit="1" customWidth="1"/>
    <col min="4" max="4" width="0.875" style="71" customWidth="1"/>
    <col min="5" max="5" width="16.125" style="72" bestFit="1" customWidth="1"/>
    <col min="6" max="6" width="11.75390625" style="4" bestFit="1" customWidth="1"/>
    <col min="7" max="7" width="10.125" style="0" bestFit="1" customWidth="1"/>
    <col min="8" max="8" width="15.375" style="0" customWidth="1"/>
    <col min="9" max="9" width="13.875" style="0" bestFit="1" customWidth="1"/>
    <col min="10" max="10" width="12.625" style="0" bestFit="1" customWidth="1"/>
    <col min="11" max="11" width="10.125" style="0" bestFit="1" customWidth="1"/>
    <col min="13" max="13" width="11.125" style="0" bestFit="1" customWidth="1"/>
  </cols>
  <sheetData>
    <row r="1" spans="1:3" ht="26.25">
      <c r="A1" s="69" t="s">
        <v>123</v>
      </c>
      <c r="B1" s="69"/>
      <c r="C1" s="70"/>
    </row>
    <row r="2" spans="1:6" ht="23.25" customHeight="1">
      <c r="A2" s="73" t="s">
        <v>52</v>
      </c>
      <c r="B2" s="5"/>
      <c r="C2" s="74"/>
      <c r="F2" s="75"/>
    </row>
    <row r="3" ht="13.5" thickBot="1"/>
    <row r="4" spans="1:9" ht="24.75" customHeight="1" thickBot="1" thickTop="1">
      <c r="A4" s="77" t="s">
        <v>53</v>
      </c>
      <c r="B4" s="78"/>
      <c r="C4" s="79" t="s">
        <v>54</v>
      </c>
      <c r="D4" s="80"/>
      <c r="E4" s="81" t="s">
        <v>55</v>
      </c>
      <c r="F4" s="82" t="s">
        <v>56</v>
      </c>
      <c r="I4" s="48"/>
    </row>
    <row r="5" spans="1:7" ht="21" customHeight="1" thickBot="1" thickTop="1">
      <c r="A5" s="83"/>
      <c r="B5" s="84"/>
      <c r="C5" s="85" t="s">
        <v>4</v>
      </c>
      <c r="D5" s="86"/>
      <c r="E5" s="87" t="s">
        <v>4</v>
      </c>
      <c r="F5" s="88" t="s">
        <v>2</v>
      </c>
      <c r="G5" s="48"/>
    </row>
    <row r="6" spans="1:7" ht="21" customHeight="1" thickTop="1">
      <c r="A6" s="89">
        <v>1031</v>
      </c>
      <c r="B6" s="90" t="s">
        <v>57</v>
      </c>
      <c r="C6" s="91">
        <v>73600</v>
      </c>
      <c r="D6" s="92"/>
      <c r="E6" s="93">
        <v>73600</v>
      </c>
      <c r="F6" s="94">
        <f>E6/C6*100</f>
        <v>100</v>
      </c>
      <c r="G6" s="48"/>
    </row>
    <row r="7" spans="1:9" ht="21" customHeight="1" thickBot="1">
      <c r="A7" s="95">
        <v>1036</v>
      </c>
      <c r="B7" s="96" t="s">
        <v>58</v>
      </c>
      <c r="C7" s="97">
        <v>995090</v>
      </c>
      <c r="D7" s="98"/>
      <c r="E7" s="99">
        <v>995090</v>
      </c>
      <c r="F7" s="100">
        <f aca="true" t="shared" si="0" ref="F7:F62">E7/C7*100</f>
        <v>100</v>
      </c>
      <c r="I7" s="48"/>
    </row>
    <row r="8" spans="1:9" ht="19.5" customHeight="1">
      <c r="A8" s="101">
        <v>2212</v>
      </c>
      <c r="B8" s="101" t="s">
        <v>59</v>
      </c>
      <c r="C8" s="102">
        <v>3886000</v>
      </c>
      <c r="D8" s="103"/>
      <c r="E8" s="104">
        <v>3862142.89</v>
      </c>
      <c r="F8" s="105">
        <f t="shared" si="0"/>
        <v>99.38607539886773</v>
      </c>
      <c r="G8" s="48"/>
      <c r="H8" s="48"/>
      <c r="I8" s="48"/>
    </row>
    <row r="9" spans="1:9" ht="19.5" customHeight="1">
      <c r="A9" s="101">
        <v>2212</v>
      </c>
      <c r="B9" s="106" t="s">
        <v>60</v>
      </c>
      <c r="C9" s="102">
        <v>10994000</v>
      </c>
      <c r="D9" s="103"/>
      <c r="E9" s="104">
        <v>9753490.76</v>
      </c>
      <c r="F9" s="107">
        <f t="shared" si="0"/>
        <v>88.7164886301619</v>
      </c>
      <c r="G9" s="48"/>
      <c r="I9" s="48"/>
    </row>
    <row r="10" spans="1:9" ht="19.5" customHeight="1" thickBot="1">
      <c r="A10" s="108">
        <v>2212</v>
      </c>
      <c r="B10" s="109" t="s">
        <v>61</v>
      </c>
      <c r="C10" s="110">
        <v>20527000</v>
      </c>
      <c r="D10" s="111"/>
      <c r="E10" s="99">
        <v>19583366.28</v>
      </c>
      <c r="F10" s="112">
        <f t="shared" si="0"/>
        <v>95.4029633166074</v>
      </c>
      <c r="I10" s="48"/>
    </row>
    <row r="11" spans="1:9" ht="19.5" customHeight="1">
      <c r="A11" s="101">
        <v>2219</v>
      </c>
      <c r="B11" s="106" t="s">
        <v>62</v>
      </c>
      <c r="C11" s="102">
        <f>1054000+2195500</f>
        <v>3249500</v>
      </c>
      <c r="D11" s="103"/>
      <c r="E11" s="104">
        <v>3264570</v>
      </c>
      <c r="F11" s="107">
        <f t="shared" si="0"/>
        <v>100.46376365594708</v>
      </c>
      <c r="I11" s="48"/>
    </row>
    <row r="12" spans="1:6" ht="19.5" customHeight="1">
      <c r="A12" s="113">
        <v>2221</v>
      </c>
      <c r="B12" s="114" t="s">
        <v>63</v>
      </c>
      <c r="C12" s="115">
        <v>100000</v>
      </c>
      <c r="D12" s="116"/>
      <c r="E12" s="117">
        <v>90786.1</v>
      </c>
      <c r="F12" s="118">
        <f t="shared" si="0"/>
        <v>90.7861</v>
      </c>
    </row>
    <row r="13" spans="1:8" ht="19.5" customHeight="1" thickBot="1">
      <c r="A13" s="119">
        <v>2229</v>
      </c>
      <c r="B13" s="120" t="s">
        <v>64</v>
      </c>
      <c r="C13" s="121">
        <v>1409000</v>
      </c>
      <c r="D13" s="122"/>
      <c r="E13" s="123">
        <v>1530240</v>
      </c>
      <c r="F13" s="124">
        <f t="shared" si="0"/>
        <v>108.60468417317246</v>
      </c>
      <c r="G13" s="48"/>
      <c r="H13" t="s">
        <v>65</v>
      </c>
    </row>
    <row r="14" spans="1:9" ht="19.5" customHeight="1">
      <c r="A14" s="125">
        <v>2310</v>
      </c>
      <c r="B14" s="126" t="s">
        <v>66</v>
      </c>
      <c r="C14" s="127">
        <v>5810000</v>
      </c>
      <c r="D14" s="128"/>
      <c r="E14" s="129">
        <v>5410836.98</v>
      </c>
      <c r="F14" s="105">
        <f t="shared" si="0"/>
        <v>93.12972426850259</v>
      </c>
      <c r="H14" s="48"/>
      <c r="I14" s="48"/>
    </row>
    <row r="15" spans="1:9" ht="19.5" customHeight="1" thickBot="1">
      <c r="A15" s="113">
        <v>2310</v>
      </c>
      <c r="B15" s="114" t="s">
        <v>67</v>
      </c>
      <c r="C15" s="115">
        <v>3646000</v>
      </c>
      <c r="D15" s="116"/>
      <c r="E15" s="117">
        <v>2229853.66</v>
      </c>
      <c r="F15" s="118">
        <f>E15/C15*100</f>
        <v>61.15890455293472</v>
      </c>
      <c r="G15" s="48"/>
      <c r="H15" s="48"/>
      <c r="I15" s="4"/>
    </row>
    <row r="16" spans="1:9" ht="19.5" customHeight="1">
      <c r="A16" s="125">
        <v>2321</v>
      </c>
      <c r="B16" s="126" t="s">
        <v>68</v>
      </c>
      <c r="C16" s="127">
        <v>2000000</v>
      </c>
      <c r="D16" s="128"/>
      <c r="E16" s="129">
        <v>2016130.7</v>
      </c>
      <c r="F16" s="105">
        <f t="shared" si="0"/>
        <v>100.80653500000001</v>
      </c>
      <c r="G16" s="48"/>
      <c r="H16" s="48"/>
      <c r="I16" s="48"/>
    </row>
    <row r="17" spans="1:9" ht="19.5" customHeight="1" thickBot="1">
      <c r="A17" s="130">
        <v>2321</v>
      </c>
      <c r="B17" s="131" t="s">
        <v>69</v>
      </c>
      <c r="C17" s="132">
        <f>20090000+812000</f>
        <v>20902000</v>
      </c>
      <c r="D17" s="133"/>
      <c r="E17" s="134">
        <f>15802497.78+29213</f>
        <v>15831710.78</v>
      </c>
      <c r="F17" s="135">
        <f>E17/C17*100</f>
        <v>75.74256425222467</v>
      </c>
      <c r="G17" s="48"/>
      <c r="I17" s="48"/>
    </row>
    <row r="18" spans="1:9" ht="19.5" customHeight="1">
      <c r="A18" s="101">
        <v>3111</v>
      </c>
      <c r="B18" s="106" t="s">
        <v>70</v>
      </c>
      <c r="C18" s="102">
        <v>6367400</v>
      </c>
      <c r="D18" s="103"/>
      <c r="E18" s="104">
        <v>6358600</v>
      </c>
      <c r="F18" s="107">
        <f t="shared" si="0"/>
        <v>99.86179602349468</v>
      </c>
      <c r="G18" s="48"/>
      <c r="I18" s="48"/>
    </row>
    <row r="19" spans="1:9" ht="19.5" customHeight="1">
      <c r="A19" s="113">
        <v>3113</v>
      </c>
      <c r="B19" s="114" t="s">
        <v>71</v>
      </c>
      <c r="C19" s="115">
        <v>25104783</v>
      </c>
      <c r="D19" s="116"/>
      <c r="E19" s="117">
        <f>26618290.3-E20</f>
        <v>24892665.3</v>
      </c>
      <c r="F19" s="118">
        <f t="shared" si="0"/>
        <v>99.15507056962014</v>
      </c>
      <c r="H19" s="48"/>
      <c r="I19" s="48"/>
    </row>
    <row r="20" spans="1:6" ht="19.5" customHeight="1">
      <c r="A20" s="119">
        <v>3113</v>
      </c>
      <c r="B20" s="120" t="s">
        <v>72</v>
      </c>
      <c r="C20" s="136">
        <v>2000000</v>
      </c>
      <c r="D20" s="116"/>
      <c r="E20" s="137">
        <v>1725625</v>
      </c>
      <c r="F20" s="118">
        <f>E20/C20*100</f>
        <v>86.28125</v>
      </c>
    </row>
    <row r="21" spans="1:6" ht="19.5" customHeight="1">
      <c r="A21" s="113">
        <v>3231</v>
      </c>
      <c r="B21" s="114" t="s">
        <v>73</v>
      </c>
      <c r="C21" s="138">
        <v>3595200</v>
      </c>
      <c r="D21" s="116"/>
      <c r="E21" s="117">
        <v>3567085.12</v>
      </c>
      <c r="F21" s="118">
        <f t="shared" si="0"/>
        <v>99.21798842901647</v>
      </c>
    </row>
    <row r="22" spans="1:9" ht="19.5" customHeight="1">
      <c r="A22" s="113">
        <v>3313</v>
      </c>
      <c r="B22" s="114" t="s">
        <v>74</v>
      </c>
      <c r="C22" s="139">
        <v>225000</v>
      </c>
      <c r="D22" s="116"/>
      <c r="E22" s="117">
        <v>224910</v>
      </c>
      <c r="F22" s="107">
        <f t="shared" si="0"/>
        <v>99.96000000000001</v>
      </c>
      <c r="I22" s="48"/>
    </row>
    <row r="23" spans="1:6" ht="19.5" customHeight="1">
      <c r="A23" s="113">
        <v>3314</v>
      </c>
      <c r="B23" s="114" t="s">
        <v>75</v>
      </c>
      <c r="C23" s="115">
        <v>251000</v>
      </c>
      <c r="D23" s="116"/>
      <c r="E23" s="117">
        <v>223829.92</v>
      </c>
      <c r="F23" s="107">
        <f t="shared" si="0"/>
        <v>89.17526693227093</v>
      </c>
    </row>
    <row r="24" spans="1:6" ht="19.5" customHeight="1">
      <c r="A24" s="113">
        <v>3326</v>
      </c>
      <c r="B24" s="114" t="s">
        <v>76</v>
      </c>
      <c r="C24" s="115">
        <v>500000</v>
      </c>
      <c r="D24" s="116"/>
      <c r="E24" s="117">
        <v>563955</v>
      </c>
      <c r="F24" s="140">
        <f t="shared" si="0"/>
        <v>112.791</v>
      </c>
    </row>
    <row r="25" spans="1:6" ht="19.5" customHeight="1">
      <c r="A25" s="113">
        <v>3341</v>
      </c>
      <c r="B25" s="114" t="s">
        <v>77</v>
      </c>
      <c r="C25" s="115">
        <v>300000</v>
      </c>
      <c r="D25" s="116"/>
      <c r="E25" s="117">
        <v>315885.5</v>
      </c>
      <c r="F25" s="140">
        <f t="shared" si="0"/>
        <v>105.29516666666667</v>
      </c>
    </row>
    <row r="26" spans="1:6" ht="19.5" customHeight="1">
      <c r="A26" s="113">
        <v>3349</v>
      </c>
      <c r="B26" s="114" t="s">
        <v>78</v>
      </c>
      <c r="C26" s="115">
        <v>556000</v>
      </c>
      <c r="D26" s="116"/>
      <c r="E26" s="117">
        <v>598783.63</v>
      </c>
      <c r="F26" s="141">
        <f t="shared" si="0"/>
        <v>107.6948974820144</v>
      </c>
    </row>
    <row r="27" spans="1:6" ht="19.5" customHeight="1">
      <c r="A27" s="113">
        <v>3392</v>
      </c>
      <c r="B27" s="114" t="s">
        <v>79</v>
      </c>
      <c r="C27" s="115">
        <v>370000</v>
      </c>
      <c r="D27" s="116"/>
      <c r="E27" s="117">
        <v>362633.94</v>
      </c>
      <c r="F27" s="118">
        <f t="shared" si="0"/>
        <v>98.00917297297296</v>
      </c>
    </row>
    <row r="28" spans="1:6" ht="19.5" customHeight="1">
      <c r="A28" s="113">
        <v>3392</v>
      </c>
      <c r="B28" s="114" t="s">
        <v>80</v>
      </c>
      <c r="C28" s="115">
        <v>300000</v>
      </c>
      <c r="D28" s="116"/>
      <c r="E28" s="117">
        <v>300000</v>
      </c>
      <c r="F28" s="107">
        <f t="shared" si="0"/>
        <v>100</v>
      </c>
    </row>
    <row r="29" spans="1:9" ht="19.5" customHeight="1">
      <c r="A29" s="113">
        <v>3399</v>
      </c>
      <c r="B29" s="114" t="s">
        <v>81</v>
      </c>
      <c r="C29" s="115">
        <v>367000</v>
      </c>
      <c r="D29" s="116"/>
      <c r="E29" s="117">
        <v>205574.08</v>
      </c>
      <c r="F29" s="118">
        <f t="shared" si="0"/>
        <v>56.01473569482288</v>
      </c>
      <c r="I29" t="s">
        <v>82</v>
      </c>
    </row>
    <row r="30" spans="1:6" ht="19.5" customHeight="1">
      <c r="A30" s="113">
        <v>3419</v>
      </c>
      <c r="B30" s="114" t="s">
        <v>83</v>
      </c>
      <c r="C30" s="115">
        <v>1490000</v>
      </c>
      <c r="D30" s="116"/>
      <c r="E30" s="117">
        <v>1401491.2</v>
      </c>
      <c r="F30" s="118">
        <f t="shared" si="0"/>
        <v>94.05981208053691</v>
      </c>
    </row>
    <row r="31" spans="1:6" ht="19.5" customHeight="1">
      <c r="A31" s="113">
        <v>3421</v>
      </c>
      <c r="B31" s="114" t="s">
        <v>84</v>
      </c>
      <c r="C31" s="115">
        <v>720000</v>
      </c>
      <c r="D31" s="116"/>
      <c r="E31" s="117">
        <v>720000</v>
      </c>
      <c r="F31" s="118">
        <f t="shared" si="0"/>
        <v>100</v>
      </c>
    </row>
    <row r="32" spans="1:6" ht="19.5" customHeight="1">
      <c r="A32" s="113">
        <v>3612</v>
      </c>
      <c r="B32" s="114" t="s">
        <v>85</v>
      </c>
      <c r="C32" s="115">
        <v>975000</v>
      </c>
      <c r="D32" s="116"/>
      <c r="E32" s="117">
        <v>1053322.75</v>
      </c>
      <c r="F32" s="140">
        <f t="shared" si="0"/>
        <v>108.03310256410256</v>
      </c>
    </row>
    <row r="33" spans="1:7" ht="19.5" customHeight="1">
      <c r="A33" s="113">
        <v>3631</v>
      </c>
      <c r="B33" s="114" t="s">
        <v>86</v>
      </c>
      <c r="C33" s="115">
        <v>1750000</v>
      </c>
      <c r="D33" s="116"/>
      <c r="E33" s="117">
        <v>1382339.5</v>
      </c>
      <c r="F33" s="141">
        <f t="shared" si="0"/>
        <v>78.99082857142858</v>
      </c>
      <c r="G33" s="48"/>
    </row>
    <row r="34" spans="1:6" ht="19.5" customHeight="1">
      <c r="A34" s="113">
        <v>3632</v>
      </c>
      <c r="B34" s="114" t="s">
        <v>87</v>
      </c>
      <c r="C34" s="115">
        <v>35000</v>
      </c>
      <c r="D34" s="116"/>
      <c r="E34" s="117">
        <v>37590</v>
      </c>
      <c r="F34" s="141">
        <f t="shared" si="0"/>
        <v>107.4</v>
      </c>
    </row>
    <row r="35" spans="1:6" ht="19.5" customHeight="1">
      <c r="A35" s="113">
        <v>3635</v>
      </c>
      <c r="B35" s="114" t="s">
        <v>88</v>
      </c>
      <c r="C35" s="115">
        <v>240000</v>
      </c>
      <c r="D35" s="116"/>
      <c r="E35" s="117">
        <v>240000</v>
      </c>
      <c r="F35" s="140">
        <f t="shared" si="0"/>
        <v>100</v>
      </c>
    </row>
    <row r="36" spans="1:9" ht="19.5" customHeight="1">
      <c r="A36" s="113">
        <v>3636</v>
      </c>
      <c r="B36" s="114" t="s">
        <v>89</v>
      </c>
      <c r="C36" s="115">
        <v>1000000</v>
      </c>
      <c r="D36" s="116"/>
      <c r="E36" s="117">
        <f>12292100-E37</f>
        <v>1142950</v>
      </c>
      <c r="F36" s="140">
        <f t="shared" si="0"/>
        <v>114.29499999999999</v>
      </c>
      <c r="G36" s="48"/>
      <c r="H36" s="48"/>
      <c r="I36" s="48"/>
    </row>
    <row r="37" spans="1:9" ht="19.5" customHeight="1">
      <c r="A37" s="113">
        <v>3636</v>
      </c>
      <c r="B37" s="114" t="s">
        <v>90</v>
      </c>
      <c r="C37" s="115">
        <v>11206000</v>
      </c>
      <c r="D37" s="116"/>
      <c r="E37" s="117">
        <f>8000000+3149150</f>
        <v>11149150</v>
      </c>
      <c r="F37" s="107">
        <f t="shared" si="0"/>
        <v>99.4926824915224</v>
      </c>
      <c r="G37" s="48"/>
      <c r="I37" s="48"/>
    </row>
    <row r="38" spans="1:8" ht="19.5" customHeight="1">
      <c r="A38" s="113">
        <v>3639</v>
      </c>
      <c r="B38" s="114" t="s">
        <v>91</v>
      </c>
      <c r="C38" s="115">
        <v>5047000</v>
      </c>
      <c r="D38" s="116"/>
      <c r="E38" s="117">
        <v>6254011.97</v>
      </c>
      <c r="F38" s="141">
        <f t="shared" si="0"/>
        <v>123.91543431741627</v>
      </c>
      <c r="H38" s="48"/>
    </row>
    <row r="39" spans="1:6" ht="19.5" customHeight="1">
      <c r="A39" s="113">
        <v>3722</v>
      </c>
      <c r="B39" s="114" t="s">
        <v>92</v>
      </c>
      <c r="C39" s="115">
        <v>3400000</v>
      </c>
      <c r="D39" s="116"/>
      <c r="E39" s="117">
        <v>3146155.3</v>
      </c>
      <c r="F39" s="118">
        <f t="shared" si="0"/>
        <v>92.5339794117647</v>
      </c>
    </row>
    <row r="40" spans="1:6" ht="19.5" customHeight="1">
      <c r="A40" s="113">
        <v>3723</v>
      </c>
      <c r="B40" s="114" t="s">
        <v>93</v>
      </c>
      <c r="C40" s="115">
        <v>140000</v>
      </c>
      <c r="D40" s="116"/>
      <c r="E40" s="117">
        <v>137508.7</v>
      </c>
      <c r="F40" s="107">
        <f t="shared" si="0"/>
        <v>98.22050000000002</v>
      </c>
    </row>
    <row r="41" spans="1:6" ht="19.5" customHeight="1">
      <c r="A41" s="113">
        <v>3745</v>
      </c>
      <c r="B41" s="114" t="s">
        <v>94</v>
      </c>
      <c r="C41" s="115">
        <v>185000</v>
      </c>
      <c r="D41" s="116"/>
      <c r="E41" s="117">
        <v>181402.3</v>
      </c>
      <c r="F41" s="118">
        <f t="shared" si="0"/>
        <v>98.0552972972973</v>
      </c>
    </row>
    <row r="42" spans="1:6" ht="19.5" customHeight="1">
      <c r="A42" s="113">
        <v>4179</v>
      </c>
      <c r="B42" s="114" t="s">
        <v>95</v>
      </c>
      <c r="C42" s="138">
        <v>20300000</v>
      </c>
      <c r="D42" s="116"/>
      <c r="E42" s="117">
        <v>19191137</v>
      </c>
      <c r="F42" s="118">
        <f t="shared" si="0"/>
        <v>94.53762068965517</v>
      </c>
    </row>
    <row r="43" spans="1:6" ht="19.5" customHeight="1">
      <c r="A43" s="113">
        <v>4317</v>
      </c>
      <c r="B43" s="114" t="s">
        <v>96</v>
      </c>
      <c r="C43" s="115">
        <v>1390000</v>
      </c>
      <c r="D43" s="116"/>
      <c r="E43" s="117">
        <v>1383388.05</v>
      </c>
      <c r="F43" s="107">
        <f t="shared" si="0"/>
        <v>99.52432014388489</v>
      </c>
    </row>
    <row r="44" spans="1:6" ht="19.5" customHeight="1">
      <c r="A44" s="113">
        <v>4318</v>
      </c>
      <c r="B44" s="114" t="s">
        <v>97</v>
      </c>
      <c r="C44" s="115">
        <v>150000</v>
      </c>
      <c r="D44" s="116"/>
      <c r="E44" s="117">
        <v>113786.5</v>
      </c>
      <c r="F44" s="118">
        <f t="shared" si="0"/>
        <v>75.85766666666667</v>
      </c>
    </row>
    <row r="45" spans="1:9" ht="19.5" customHeight="1">
      <c r="A45" s="113">
        <v>5299</v>
      </c>
      <c r="B45" s="114" t="s">
        <v>98</v>
      </c>
      <c r="C45" s="115">
        <v>114000</v>
      </c>
      <c r="D45" s="116"/>
      <c r="E45" s="117">
        <f>5538515-E46-E47</f>
        <v>227924</v>
      </c>
      <c r="F45" s="141">
        <f>E45/C45*100</f>
        <v>199.93333333333334</v>
      </c>
      <c r="G45" s="48"/>
      <c r="H45" s="48"/>
      <c r="I45" s="48"/>
    </row>
    <row r="46" spans="1:9" ht="19.5" customHeight="1">
      <c r="A46" s="142">
        <v>5299</v>
      </c>
      <c r="B46" s="114" t="s">
        <v>99</v>
      </c>
      <c r="C46" s="115">
        <v>284000</v>
      </c>
      <c r="D46" s="116"/>
      <c r="E46" s="117">
        <v>281000</v>
      </c>
      <c r="F46" s="141">
        <f>E46/C46*100</f>
        <v>98.94366197183099</v>
      </c>
      <c r="I46" s="48"/>
    </row>
    <row r="47" spans="1:9" ht="19.5" customHeight="1">
      <c r="A47" s="142">
        <v>5299</v>
      </c>
      <c r="B47" s="114" t="s">
        <v>100</v>
      </c>
      <c r="C47" s="115">
        <f>2831024+2444700</f>
        <v>5275724</v>
      </c>
      <c r="D47" s="116"/>
      <c r="E47" s="117">
        <v>5029591</v>
      </c>
      <c r="F47" s="140">
        <f>E47/C47*100</f>
        <v>95.3346118940263</v>
      </c>
      <c r="H47" s="48"/>
      <c r="I47" s="4"/>
    </row>
    <row r="48" spans="1:6" ht="19.5" customHeight="1">
      <c r="A48" s="113">
        <v>5311</v>
      </c>
      <c r="B48" s="114" t="s">
        <v>101</v>
      </c>
      <c r="C48" s="115">
        <v>3680000</v>
      </c>
      <c r="D48" s="116"/>
      <c r="E48" s="117">
        <v>3944473.19</v>
      </c>
      <c r="F48" s="141">
        <f t="shared" si="0"/>
        <v>107.18677146739131</v>
      </c>
    </row>
    <row r="49" spans="1:6" ht="19.5" customHeight="1">
      <c r="A49" s="113">
        <v>5512</v>
      </c>
      <c r="B49" s="114" t="s">
        <v>102</v>
      </c>
      <c r="C49" s="115">
        <v>1468600</v>
      </c>
      <c r="D49" s="116"/>
      <c r="E49" s="117">
        <v>1315875.92</v>
      </c>
      <c r="F49" s="140">
        <f t="shared" si="0"/>
        <v>89.60070271006401</v>
      </c>
    </row>
    <row r="50" spans="1:6" ht="19.5" customHeight="1">
      <c r="A50" s="113">
        <v>6112</v>
      </c>
      <c r="B50" s="114" t="s">
        <v>103</v>
      </c>
      <c r="C50" s="115">
        <v>1547000</v>
      </c>
      <c r="D50" s="116"/>
      <c r="E50" s="117">
        <v>1395541.47</v>
      </c>
      <c r="F50" s="118">
        <f t="shared" si="0"/>
        <v>90.20953264382676</v>
      </c>
    </row>
    <row r="51" spans="1:6" ht="19.5" customHeight="1">
      <c r="A51" s="113">
        <v>6115</v>
      </c>
      <c r="B51" s="114" t="s">
        <v>104</v>
      </c>
      <c r="C51" s="115">
        <v>91665.3</v>
      </c>
      <c r="D51" s="116"/>
      <c r="E51" s="117">
        <v>91665.3</v>
      </c>
      <c r="F51" s="118">
        <f t="shared" si="0"/>
        <v>100</v>
      </c>
    </row>
    <row r="52" spans="1:8" ht="19.5" customHeight="1">
      <c r="A52" s="113">
        <v>6117</v>
      </c>
      <c r="B52" s="114" t="s">
        <v>105</v>
      </c>
      <c r="C52" s="143">
        <v>78660</v>
      </c>
      <c r="D52" s="116"/>
      <c r="E52" s="117">
        <v>79510.2</v>
      </c>
      <c r="F52" s="118">
        <f t="shared" si="0"/>
        <v>101.08085430968725</v>
      </c>
      <c r="H52" s="48"/>
    </row>
    <row r="53" spans="1:9" ht="19.5" customHeight="1">
      <c r="A53" s="113">
        <v>6171</v>
      </c>
      <c r="B53" s="114" t="s">
        <v>106</v>
      </c>
      <c r="C53" s="115">
        <v>13357800</v>
      </c>
      <c r="D53" s="116"/>
      <c r="E53" s="117">
        <v>11498639</v>
      </c>
      <c r="F53" s="118">
        <f t="shared" si="0"/>
        <v>86.08183233766039</v>
      </c>
      <c r="G53" s="48"/>
      <c r="I53" s="48"/>
    </row>
    <row r="54" spans="1:9" ht="19.5" customHeight="1">
      <c r="A54" s="113">
        <v>6171</v>
      </c>
      <c r="B54" s="114" t="s">
        <v>107</v>
      </c>
      <c r="C54" s="115">
        <v>637000</v>
      </c>
      <c r="D54" s="116"/>
      <c r="E54" s="117">
        <v>612655</v>
      </c>
      <c r="F54" s="107">
        <f t="shared" si="0"/>
        <v>96.17817896389325</v>
      </c>
      <c r="I54" s="48"/>
    </row>
    <row r="55" spans="1:9" ht="19.5" customHeight="1">
      <c r="A55" s="113">
        <v>6172</v>
      </c>
      <c r="B55" s="114" t="s">
        <v>108</v>
      </c>
      <c r="C55" s="115">
        <v>58303600</v>
      </c>
      <c r="D55" s="116"/>
      <c r="E55" s="117">
        <v>58650739.42</v>
      </c>
      <c r="F55" s="107">
        <f t="shared" si="0"/>
        <v>100.5953996322697</v>
      </c>
      <c r="I55" s="48"/>
    </row>
    <row r="56" spans="1:7" ht="19.5" customHeight="1">
      <c r="A56" s="113">
        <v>6402</v>
      </c>
      <c r="B56" s="114" t="s">
        <v>109</v>
      </c>
      <c r="C56" s="115">
        <v>1698000</v>
      </c>
      <c r="D56" s="116"/>
      <c r="E56" s="117">
        <v>878612.8</v>
      </c>
      <c r="F56" s="118">
        <f t="shared" si="0"/>
        <v>51.74398115429918</v>
      </c>
      <c r="G56" s="48"/>
    </row>
    <row r="57" spans="1:7" ht="19.5" customHeight="1">
      <c r="A57" s="119">
        <v>6399</v>
      </c>
      <c r="B57" s="120" t="s">
        <v>110</v>
      </c>
      <c r="C57" s="121">
        <v>4394560</v>
      </c>
      <c r="D57" s="116"/>
      <c r="E57" s="117">
        <v>4394560</v>
      </c>
      <c r="F57" s="107">
        <f t="shared" si="0"/>
        <v>100</v>
      </c>
      <c r="G57" s="48"/>
    </row>
    <row r="58" spans="1:6" ht="19.5" customHeight="1">
      <c r="A58" s="119">
        <v>6171</v>
      </c>
      <c r="B58" s="120" t="s">
        <v>111</v>
      </c>
      <c r="C58" s="121">
        <v>2678700</v>
      </c>
      <c r="D58" s="116"/>
      <c r="E58" s="117">
        <v>2701775</v>
      </c>
      <c r="F58" s="107">
        <f t="shared" si="0"/>
        <v>100.86142531825139</v>
      </c>
    </row>
    <row r="59" spans="1:8" ht="19.5" customHeight="1">
      <c r="A59" s="113">
        <v>6409</v>
      </c>
      <c r="B59" s="144" t="s">
        <v>112</v>
      </c>
      <c r="C59" s="145">
        <v>1767476</v>
      </c>
      <c r="D59" s="116"/>
      <c r="E59" s="137">
        <v>0</v>
      </c>
      <c r="F59" s="118">
        <f t="shared" si="0"/>
        <v>0</v>
      </c>
      <c r="H59" s="146"/>
    </row>
    <row r="60" spans="1:9" ht="19.5" customHeight="1" thickBot="1">
      <c r="A60" s="119">
        <v>6409</v>
      </c>
      <c r="B60" s="147" t="s">
        <v>113</v>
      </c>
      <c r="C60" s="148">
        <v>1953685</v>
      </c>
      <c r="D60" s="122"/>
      <c r="E60" s="149">
        <v>0</v>
      </c>
      <c r="F60" s="150">
        <f t="shared" si="0"/>
        <v>0</v>
      </c>
      <c r="I60" s="48"/>
    </row>
    <row r="61" spans="1:6" ht="19.5" customHeight="1" thickTop="1">
      <c r="A61" s="151" t="s">
        <v>114</v>
      </c>
      <c r="B61" s="152" t="s">
        <v>115</v>
      </c>
      <c r="C61" s="153">
        <f>SUM(C6:C60)</f>
        <v>258887043.3</v>
      </c>
      <c r="D61" s="154"/>
      <c r="E61" s="155">
        <f>SUM(E6:E60)</f>
        <v>242618161.21000004</v>
      </c>
      <c r="F61" s="156">
        <f t="shared" si="0"/>
        <v>93.7158376554413</v>
      </c>
    </row>
    <row r="62" spans="1:6" ht="19.5" customHeight="1">
      <c r="A62" s="157"/>
      <c r="B62" s="158" t="s">
        <v>116</v>
      </c>
      <c r="C62" s="159">
        <v>230587043.3</v>
      </c>
      <c r="D62" s="116"/>
      <c r="E62" s="160">
        <f>'[1]Příjmy 12-04 opr.'!C54</f>
        <v>228399261.95000002</v>
      </c>
      <c r="F62" s="118">
        <f t="shared" si="0"/>
        <v>99.0512123670567</v>
      </c>
    </row>
    <row r="63" spans="1:6" ht="19.5" customHeight="1" thickBot="1">
      <c r="A63" s="161"/>
      <c r="B63" s="162" t="s">
        <v>117</v>
      </c>
      <c r="C63" s="163">
        <f>C62-C61</f>
        <v>-28300000</v>
      </c>
      <c r="D63" s="164">
        <f>D62-D64-D61</f>
        <v>0</v>
      </c>
      <c r="E63" s="165">
        <f>E62-E61</f>
        <v>-14218899.26000002</v>
      </c>
      <c r="F63" s="166" t="s">
        <v>118</v>
      </c>
    </row>
    <row r="64" spans="1:6" ht="19.5" customHeight="1" thickBot="1" thickTop="1">
      <c r="A64" s="167">
        <v>8124</v>
      </c>
      <c r="B64" s="168" t="s">
        <v>119</v>
      </c>
      <c r="C64" s="169">
        <v>400000</v>
      </c>
      <c r="D64" s="170"/>
      <c r="E64" s="169">
        <v>400000</v>
      </c>
      <c r="F64" s="171">
        <f>E64/C64*100</f>
        <v>100</v>
      </c>
    </row>
    <row r="65" spans="1:5" ht="15.75" thickTop="1">
      <c r="A65" s="172"/>
      <c r="C65" s="173"/>
      <c r="E65" s="174"/>
    </row>
    <row r="66" spans="1:9" ht="15">
      <c r="A66" s="68" t="s">
        <v>120</v>
      </c>
      <c r="B66" s="175"/>
      <c r="C66" s="173"/>
      <c r="E66" s="176"/>
      <c r="I66" t="s">
        <v>82</v>
      </c>
    </row>
    <row r="67" spans="1:5" ht="15">
      <c r="A67" s="68" t="s">
        <v>121</v>
      </c>
      <c r="B67" s="175"/>
      <c r="C67" s="173"/>
      <c r="E67" s="174"/>
    </row>
    <row r="68" spans="1:5" ht="15">
      <c r="A68" s="68" t="s">
        <v>122</v>
      </c>
      <c r="B68" s="175"/>
      <c r="C68" s="173"/>
      <c r="E68" s="174"/>
    </row>
    <row r="69" spans="1:5" ht="15">
      <c r="A69" s="172"/>
      <c r="B69" s="172"/>
      <c r="C69" s="173"/>
      <c r="E69" s="176"/>
    </row>
    <row r="70" spans="1:5" ht="15">
      <c r="A70" s="172"/>
      <c r="B70" s="172"/>
      <c r="C70" s="173"/>
      <c r="E70" s="174"/>
    </row>
    <row r="71" spans="1:5" ht="15">
      <c r="A71" s="172"/>
      <c r="B71" s="172"/>
      <c r="C71" s="173"/>
      <c r="E71" s="174"/>
    </row>
    <row r="72" spans="1:11" ht="15">
      <c r="A72" s="172"/>
      <c r="B72" s="172"/>
      <c r="C72" s="173"/>
      <c r="E72" s="174"/>
      <c r="K72" s="48"/>
    </row>
    <row r="73" spans="1:5" ht="15">
      <c r="A73" s="172"/>
      <c r="B73" s="172"/>
      <c r="C73" s="173"/>
      <c r="E73" s="174"/>
    </row>
    <row r="74" spans="1:5" ht="15">
      <c r="A74" s="172"/>
      <c r="B74" s="172"/>
      <c r="C74" s="173"/>
      <c r="E74" s="174"/>
    </row>
    <row r="75" spans="1:5" ht="15">
      <c r="A75" s="172"/>
      <c r="B75" s="172"/>
      <c r="C75" s="173"/>
      <c r="E75" s="174"/>
    </row>
    <row r="76" spans="1:5" ht="15">
      <c r="A76" s="172"/>
      <c r="B76" s="172"/>
      <c r="C76" s="173"/>
      <c r="E76" s="174"/>
    </row>
    <row r="77" spans="1:5" ht="15">
      <c r="A77" s="172"/>
      <c r="B77" s="172"/>
      <c r="C77" s="173"/>
      <c r="E77" s="174"/>
    </row>
    <row r="78" spans="1:5" ht="15">
      <c r="A78" s="172"/>
      <c r="B78" s="172"/>
      <c r="C78" s="173"/>
      <c r="E78" s="174"/>
    </row>
    <row r="79" spans="1:5" ht="15">
      <c r="A79" s="172"/>
      <c r="B79" s="172"/>
      <c r="C79" s="173"/>
      <c r="E79" s="174"/>
    </row>
    <row r="80" spans="1:5" ht="15">
      <c r="A80" s="172"/>
      <c r="B80" s="172"/>
      <c r="C80" s="173"/>
      <c r="E80" s="174"/>
    </row>
    <row r="81" spans="1:5" ht="15">
      <c r="A81" s="172"/>
      <c r="B81" s="172"/>
      <c r="C81" s="173"/>
      <c r="E81" s="174"/>
    </row>
    <row r="82" spans="1:5" ht="15">
      <c r="A82" s="172"/>
      <c r="B82" s="172"/>
      <c r="C82" s="173"/>
      <c r="E82" s="174"/>
    </row>
    <row r="83" spans="1:5" ht="15">
      <c r="A83" s="172"/>
      <c r="B83" s="172"/>
      <c r="C83" s="173"/>
      <c r="E83" s="174"/>
    </row>
    <row r="84" spans="1:5" ht="15">
      <c r="A84" s="172"/>
      <c r="B84" s="172"/>
      <c r="C84" s="173"/>
      <c r="E84" s="174"/>
    </row>
    <row r="85" spans="1:5" ht="15">
      <c r="A85" s="172"/>
      <c r="B85" s="172"/>
      <c r="C85" s="173"/>
      <c r="E85" s="174"/>
    </row>
    <row r="86" spans="1:5" ht="15">
      <c r="A86" s="172"/>
      <c r="B86" s="172"/>
      <c r="C86" s="173"/>
      <c r="E86" s="174"/>
    </row>
    <row r="87" spans="1:5" ht="15">
      <c r="A87" s="172"/>
      <c r="B87" s="172"/>
      <c r="C87" s="173"/>
      <c r="E87" s="174"/>
    </row>
    <row r="88" spans="1:5" ht="15">
      <c r="A88" s="172"/>
      <c r="B88" s="172"/>
      <c r="C88" s="173"/>
      <c r="E88" s="174"/>
    </row>
    <row r="89" spans="1:5" ht="15">
      <c r="A89" s="172"/>
      <c r="B89" s="172"/>
      <c r="C89" s="173"/>
      <c r="E89" s="174"/>
    </row>
    <row r="90" spans="1:5" ht="15">
      <c r="A90" s="172"/>
      <c r="B90" s="172"/>
      <c r="C90" s="173"/>
      <c r="E90" s="174"/>
    </row>
    <row r="91" spans="1:5" ht="15">
      <c r="A91" s="172"/>
      <c r="B91" s="172"/>
      <c r="C91" s="173"/>
      <c r="E91" s="174"/>
    </row>
    <row r="92" spans="1:5" ht="15">
      <c r="A92" s="172"/>
      <c r="B92" s="172"/>
      <c r="C92" s="173"/>
      <c r="E92" s="174"/>
    </row>
    <row r="93" spans="1:5" ht="15">
      <c r="A93" s="172"/>
      <c r="B93" s="172"/>
      <c r="C93" s="173"/>
      <c r="E93" s="174"/>
    </row>
    <row r="94" spans="1:5" ht="15">
      <c r="A94" s="172"/>
      <c r="B94" s="172"/>
      <c r="C94" s="173"/>
      <c r="E94" s="174"/>
    </row>
    <row r="95" spans="3:5" ht="15">
      <c r="C95" s="177"/>
      <c r="E95" s="174"/>
    </row>
    <row r="96" spans="3:5" ht="15">
      <c r="C96" s="177"/>
      <c r="E96" s="174"/>
    </row>
    <row r="97" spans="3:5" ht="15">
      <c r="C97" s="177"/>
      <c r="E97" s="174"/>
    </row>
    <row r="98" spans="3:5" ht="15">
      <c r="C98" s="177"/>
      <c r="E98" s="174"/>
    </row>
    <row r="99" spans="3:5" ht="15">
      <c r="C99" s="177"/>
      <c r="E99" s="174"/>
    </row>
    <row r="100" spans="3:5" ht="15">
      <c r="C100" s="177"/>
      <c r="E100" s="174"/>
    </row>
    <row r="101" spans="3:5" ht="15">
      <c r="C101" s="177"/>
      <c r="E101" s="174"/>
    </row>
    <row r="102" spans="3:5" ht="15">
      <c r="C102" s="177"/>
      <c r="E102" s="174"/>
    </row>
    <row r="103" spans="3:5" ht="15">
      <c r="C103" s="177"/>
      <c r="E103" s="174"/>
    </row>
    <row r="104" spans="3:5" ht="15">
      <c r="C104" s="177"/>
      <c r="E104" s="174"/>
    </row>
    <row r="105" spans="3:5" ht="15">
      <c r="C105" s="177"/>
      <c r="E105" s="174"/>
    </row>
    <row r="106" spans="3:5" ht="15">
      <c r="C106" s="177"/>
      <c r="E106" s="174"/>
    </row>
    <row r="107" spans="3:5" ht="15">
      <c r="C107" s="177"/>
      <c r="E107" s="174"/>
    </row>
    <row r="108" spans="3:5" ht="15">
      <c r="C108" s="177"/>
      <c r="E108" s="174"/>
    </row>
    <row r="109" spans="3:5" ht="15">
      <c r="C109" s="177"/>
      <c r="E109" s="174"/>
    </row>
    <row r="110" spans="3:5" ht="15">
      <c r="C110" s="177"/>
      <c r="E110" s="174"/>
    </row>
    <row r="111" spans="3:5" ht="15">
      <c r="C111" s="177"/>
      <c r="E111" s="174"/>
    </row>
    <row r="112" spans="3:5" ht="15">
      <c r="C112" s="177"/>
      <c r="E112" s="174"/>
    </row>
    <row r="113" spans="3:5" ht="15">
      <c r="C113" s="177"/>
      <c r="E113" s="174"/>
    </row>
    <row r="114" spans="3:5" ht="15">
      <c r="C114" s="177"/>
      <c r="E114" s="174"/>
    </row>
    <row r="115" spans="3:5" ht="15">
      <c r="C115" s="177"/>
      <c r="E115" s="174"/>
    </row>
    <row r="116" spans="3:5" ht="15">
      <c r="C116" s="177"/>
      <c r="E116" s="174"/>
    </row>
    <row r="117" spans="3:5" ht="15">
      <c r="C117" s="177"/>
      <c r="E117" s="174"/>
    </row>
    <row r="118" spans="3:5" ht="15">
      <c r="C118" s="177"/>
      <c r="E118" s="174"/>
    </row>
    <row r="119" spans="3:5" ht="15">
      <c r="C119" s="177"/>
      <c r="E119" s="174"/>
    </row>
    <row r="120" spans="3:5" ht="15">
      <c r="C120" s="177"/>
      <c r="E120" s="174"/>
    </row>
    <row r="121" spans="3:5" ht="15">
      <c r="C121" s="177"/>
      <c r="E121" s="174"/>
    </row>
    <row r="122" spans="3:5" ht="15">
      <c r="C122" s="177"/>
      <c r="E122" s="174"/>
    </row>
    <row r="123" spans="3:5" ht="15">
      <c r="C123" s="177"/>
      <c r="E123" s="174"/>
    </row>
    <row r="124" spans="3:5" ht="15">
      <c r="C124" s="177"/>
      <c r="E124" s="174"/>
    </row>
    <row r="125" spans="3:5" ht="15">
      <c r="C125" s="177"/>
      <c r="E125" s="174"/>
    </row>
    <row r="126" spans="3:5" ht="15">
      <c r="C126" s="177"/>
      <c r="E126" s="174"/>
    </row>
    <row r="127" spans="3:5" ht="15">
      <c r="C127" s="177"/>
      <c r="E127" s="174"/>
    </row>
    <row r="128" spans="3:5" ht="15">
      <c r="C128" s="177"/>
      <c r="E128" s="174"/>
    </row>
    <row r="129" spans="3:5" ht="15">
      <c r="C129" s="177"/>
      <c r="E129" s="174"/>
    </row>
    <row r="130" spans="3:5" ht="15">
      <c r="C130" s="177"/>
      <c r="E130" s="174"/>
    </row>
    <row r="131" spans="3:5" ht="15">
      <c r="C131" s="177"/>
      <c r="E131" s="174"/>
    </row>
    <row r="132" spans="3:5" ht="15">
      <c r="C132" s="177"/>
      <c r="E132" s="174"/>
    </row>
    <row r="133" spans="3:5" ht="15">
      <c r="C133" s="177"/>
      <c r="E133" s="174"/>
    </row>
    <row r="134" spans="3:5" ht="15">
      <c r="C134" s="177"/>
      <c r="E134" s="174"/>
    </row>
    <row r="135" spans="3:5" ht="15">
      <c r="C135" s="177"/>
      <c r="E135" s="174"/>
    </row>
    <row r="136" spans="3:5" ht="15">
      <c r="C136" s="177"/>
      <c r="E136" s="174"/>
    </row>
    <row r="137" spans="3:5" ht="15">
      <c r="C137" s="177"/>
      <c r="E137" s="174"/>
    </row>
    <row r="138" spans="3:5" ht="15">
      <c r="C138" s="177"/>
      <c r="E138" s="174"/>
    </row>
    <row r="139" spans="3:5" ht="15">
      <c r="C139" s="177"/>
      <c r="E139" s="174"/>
    </row>
    <row r="140" spans="3:5" ht="15">
      <c r="C140" s="177"/>
      <c r="E140" s="174"/>
    </row>
    <row r="141" spans="3:5" ht="15">
      <c r="C141" s="177"/>
      <c r="E141" s="174"/>
    </row>
    <row r="142" spans="3:5" ht="15">
      <c r="C142" s="177"/>
      <c r="E142" s="174"/>
    </row>
    <row r="143" spans="3:5" ht="15">
      <c r="C143" s="177"/>
      <c r="E143" s="174"/>
    </row>
    <row r="144" spans="3:5" ht="15">
      <c r="C144" s="177"/>
      <c r="E144" s="174"/>
    </row>
    <row r="145" spans="3:5" ht="15">
      <c r="C145" s="177"/>
      <c r="E145" s="174"/>
    </row>
    <row r="146" spans="3:5" ht="15">
      <c r="C146" s="177"/>
      <c r="E146" s="174"/>
    </row>
    <row r="147" spans="3:5" ht="15">
      <c r="C147" s="177"/>
      <c r="E147" s="174"/>
    </row>
    <row r="148" spans="3:5" ht="15">
      <c r="C148" s="177"/>
      <c r="E148" s="174"/>
    </row>
    <row r="149" spans="3:5" ht="15">
      <c r="C149" s="177"/>
      <c r="E149" s="174"/>
    </row>
    <row r="150" spans="3:5" ht="15">
      <c r="C150" s="177"/>
      <c r="E150" s="174"/>
    </row>
    <row r="151" spans="3:5" ht="15">
      <c r="C151" s="177"/>
      <c r="E151" s="174"/>
    </row>
    <row r="152" spans="3:5" ht="15">
      <c r="C152" s="177"/>
      <c r="E152" s="174"/>
    </row>
    <row r="153" spans="3:5" ht="15">
      <c r="C153" s="177"/>
      <c r="E153" s="174"/>
    </row>
    <row r="154" spans="3:5" ht="15">
      <c r="C154" s="177"/>
      <c r="E154" s="174"/>
    </row>
    <row r="155" spans="3:5" ht="15">
      <c r="C155" s="177"/>
      <c r="E155" s="174"/>
    </row>
    <row r="156" spans="3:5" ht="15">
      <c r="C156" s="177"/>
      <c r="E156" s="174"/>
    </row>
    <row r="157" spans="3:5" ht="15">
      <c r="C157" s="177"/>
      <c r="E157" s="174"/>
    </row>
    <row r="158" spans="3:5" ht="15">
      <c r="C158" s="177"/>
      <c r="E158" s="174"/>
    </row>
    <row r="159" spans="3:5" ht="15">
      <c r="C159" s="177"/>
      <c r="E159" s="174"/>
    </row>
    <row r="160" spans="3:5" ht="15">
      <c r="C160" s="177"/>
      <c r="E160" s="174"/>
    </row>
    <row r="161" spans="3:5" ht="15">
      <c r="C161" s="177"/>
      <c r="E161" s="174"/>
    </row>
    <row r="162" spans="3:5" ht="15">
      <c r="C162" s="177"/>
      <c r="E162" s="174"/>
    </row>
    <row r="163" spans="3:5" ht="15">
      <c r="C163" s="177"/>
      <c r="E163" s="174"/>
    </row>
    <row r="164" spans="3:5" ht="15">
      <c r="C164" s="177"/>
      <c r="E164" s="174"/>
    </row>
    <row r="165" spans="3:5" ht="15">
      <c r="C165" s="177"/>
      <c r="E165" s="174"/>
    </row>
    <row r="166" spans="3:5" ht="15">
      <c r="C166" s="177"/>
      <c r="E166" s="174"/>
    </row>
    <row r="167" spans="3:5" ht="15">
      <c r="C167" s="177"/>
      <c r="E167" s="174"/>
    </row>
    <row r="168" spans="3:5" ht="15">
      <c r="C168" s="177"/>
      <c r="E168" s="174"/>
    </row>
    <row r="169" spans="3:5" ht="15">
      <c r="C169" s="177"/>
      <c r="E169" s="174"/>
    </row>
    <row r="170" spans="3:5" ht="15">
      <c r="C170" s="177"/>
      <c r="E170" s="174"/>
    </row>
    <row r="171" spans="3:5" ht="15">
      <c r="C171" s="177"/>
      <c r="E171" s="174"/>
    </row>
    <row r="172" spans="3:5" ht="15">
      <c r="C172" s="177"/>
      <c r="E172" s="174"/>
    </row>
    <row r="173" spans="3:5" ht="15">
      <c r="C173" s="177"/>
      <c r="E173" s="174"/>
    </row>
    <row r="174" spans="3:5" ht="15">
      <c r="C174" s="177"/>
      <c r="E174" s="174"/>
    </row>
    <row r="175" spans="3:5" ht="15">
      <c r="C175" s="177"/>
      <c r="E175" s="174"/>
    </row>
    <row r="176" spans="3:5" ht="15">
      <c r="C176" s="177"/>
      <c r="E176" s="174"/>
    </row>
    <row r="177" spans="3:5" ht="15">
      <c r="C177" s="177"/>
      <c r="E177" s="174"/>
    </row>
    <row r="178" spans="3:5" ht="15">
      <c r="C178" s="177"/>
      <c r="E178" s="174"/>
    </row>
    <row r="179" spans="3:5" ht="15">
      <c r="C179" s="177"/>
      <c r="E179" s="174"/>
    </row>
    <row r="180" spans="3:5" ht="15">
      <c r="C180" s="177"/>
      <c r="E180" s="174"/>
    </row>
    <row r="181" spans="3:5" ht="15">
      <c r="C181" s="177"/>
      <c r="E181" s="174"/>
    </row>
    <row r="182" spans="3:5" ht="15">
      <c r="C182" s="177"/>
      <c r="E182" s="174"/>
    </row>
    <row r="183" spans="3:5" ht="15">
      <c r="C183" s="177"/>
      <c r="E183" s="174"/>
    </row>
    <row r="184" spans="3:5" ht="15">
      <c r="C184" s="177"/>
      <c r="E184" s="174"/>
    </row>
    <row r="185" spans="3:5" ht="15">
      <c r="C185" s="177"/>
      <c r="E185" s="174"/>
    </row>
    <row r="186" spans="3:5" ht="15">
      <c r="C186" s="177"/>
      <c r="E186" s="174"/>
    </row>
    <row r="187" spans="3:5" ht="15">
      <c r="C187" s="177"/>
      <c r="E187" s="174"/>
    </row>
    <row r="188" spans="3:5" ht="15">
      <c r="C188" s="177"/>
      <c r="E188" s="174"/>
    </row>
    <row r="189" spans="3:5" ht="15">
      <c r="C189" s="177"/>
      <c r="E189" s="174"/>
    </row>
    <row r="190" spans="3:5" ht="15">
      <c r="C190" s="177"/>
      <c r="E190" s="174"/>
    </row>
    <row r="191" spans="3:5" ht="15">
      <c r="C191" s="177"/>
      <c r="E191" s="174"/>
    </row>
    <row r="192" spans="3:5" ht="15">
      <c r="C192" s="177"/>
      <c r="E192" s="174"/>
    </row>
    <row r="193" spans="3:5" ht="15">
      <c r="C193" s="177"/>
      <c r="E193" s="174"/>
    </row>
    <row r="194" spans="3:5" ht="15">
      <c r="C194" s="177"/>
      <c r="E194" s="174"/>
    </row>
    <row r="195" spans="3:5" ht="15">
      <c r="C195" s="177"/>
      <c r="E195" s="174"/>
    </row>
    <row r="196" spans="3:5" ht="15">
      <c r="C196" s="177"/>
      <c r="E196" s="174"/>
    </row>
    <row r="197" spans="3:5" ht="15">
      <c r="C197" s="177"/>
      <c r="E197" s="174"/>
    </row>
    <row r="198" spans="3:5" ht="15">
      <c r="C198" s="177"/>
      <c r="E198" s="174"/>
    </row>
    <row r="199" spans="3:5" ht="15">
      <c r="C199" s="177"/>
      <c r="E199" s="174"/>
    </row>
    <row r="200" spans="3:5" ht="15">
      <c r="C200" s="177"/>
      <c r="E200" s="174"/>
    </row>
    <row r="201" spans="3:5" ht="15">
      <c r="C201" s="177"/>
      <c r="E201" s="174"/>
    </row>
    <row r="202" spans="3:5" ht="15">
      <c r="C202" s="177"/>
      <c r="E202" s="174"/>
    </row>
    <row r="203" spans="3:5" ht="15">
      <c r="C203" s="177"/>
      <c r="E203" s="174"/>
    </row>
    <row r="204" spans="3:5" ht="15">
      <c r="C204" s="177"/>
      <c r="E204" s="174"/>
    </row>
    <row r="205" spans="3:5" ht="15">
      <c r="C205" s="177"/>
      <c r="E205" s="174"/>
    </row>
    <row r="206" spans="3:5" ht="15">
      <c r="C206" s="177"/>
      <c r="E206" s="174"/>
    </row>
    <row r="207" spans="3:5" ht="15">
      <c r="C207" s="177"/>
      <c r="E207" s="174"/>
    </row>
    <row r="208" spans="3:5" ht="15">
      <c r="C208" s="177"/>
      <c r="E208" s="174"/>
    </row>
    <row r="209" spans="3:5" ht="15">
      <c r="C209" s="177"/>
      <c r="E209" s="174"/>
    </row>
    <row r="210" spans="3:5" ht="15">
      <c r="C210" s="177"/>
      <c r="E210" s="174"/>
    </row>
    <row r="211" spans="3:5" ht="15">
      <c r="C211" s="177"/>
      <c r="E211" s="174"/>
    </row>
    <row r="212" spans="3:5" ht="15">
      <c r="C212" s="177"/>
      <c r="E212" s="174"/>
    </row>
    <row r="213" spans="3:5" ht="15">
      <c r="C213" s="177"/>
      <c r="E213" s="174"/>
    </row>
    <row r="214" spans="3:5" ht="15">
      <c r="C214" s="177"/>
      <c r="E214" s="174"/>
    </row>
    <row r="215" spans="3:5" ht="15">
      <c r="C215" s="177"/>
      <c r="E215" s="174"/>
    </row>
    <row r="216" spans="3:5" ht="15">
      <c r="C216" s="177"/>
      <c r="E216" s="174"/>
    </row>
    <row r="217" spans="3:5" ht="15">
      <c r="C217" s="177"/>
      <c r="E217" s="174"/>
    </row>
    <row r="218" spans="3:5" ht="15">
      <c r="C218" s="177"/>
      <c r="E218" s="174"/>
    </row>
    <row r="219" spans="3:5" ht="15">
      <c r="C219" s="177"/>
      <c r="E219" s="174"/>
    </row>
    <row r="220" spans="3:5" ht="15">
      <c r="C220" s="177"/>
      <c r="E220" s="174"/>
    </row>
    <row r="221" spans="3:5" ht="15">
      <c r="C221" s="177"/>
      <c r="E221" s="174"/>
    </row>
    <row r="222" spans="3:5" ht="15">
      <c r="C222" s="177"/>
      <c r="E222" s="174"/>
    </row>
    <row r="223" spans="3:5" ht="15">
      <c r="C223" s="177"/>
      <c r="E223" s="174"/>
    </row>
    <row r="224" spans="3:5" ht="15">
      <c r="C224" s="177"/>
      <c r="E224" s="174"/>
    </row>
    <row r="225" spans="3:5" ht="15">
      <c r="C225" s="177"/>
      <c r="E225" s="174"/>
    </row>
    <row r="226" spans="3:5" ht="15">
      <c r="C226" s="177"/>
      <c r="E226" s="174"/>
    </row>
    <row r="227" spans="3:5" ht="15">
      <c r="C227" s="177"/>
      <c r="E227" s="174"/>
    </row>
    <row r="228" spans="3:5" ht="15">
      <c r="C228" s="177"/>
      <c r="E228" s="174"/>
    </row>
    <row r="229" spans="3:5" ht="15">
      <c r="C229" s="177"/>
      <c r="E229" s="174"/>
    </row>
    <row r="230" spans="3:5" ht="15">
      <c r="C230" s="177"/>
      <c r="E230" s="174"/>
    </row>
    <row r="231" spans="3:5" ht="15">
      <c r="C231" s="177"/>
      <c r="E231" s="174"/>
    </row>
    <row r="232" spans="3:5" ht="15">
      <c r="C232" s="177"/>
      <c r="E232" s="174"/>
    </row>
    <row r="233" spans="3:5" ht="15">
      <c r="C233" s="177"/>
      <c r="E233" s="174"/>
    </row>
    <row r="234" spans="3:5" ht="15">
      <c r="C234" s="177"/>
      <c r="E234" s="174"/>
    </row>
    <row r="235" spans="3:5" ht="15">
      <c r="C235" s="177"/>
      <c r="E235" s="174"/>
    </row>
    <row r="236" spans="3:5" ht="15">
      <c r="C236" s="177"/>
      <c r="E236" s="174"/>
    </row>
    <row r="237" spans="3:5" ht="15">
      <c r="C237" s="177"/>
      <c r="E237" s="174"/>
    </row>
    <row r="238" spans="3:5" ht="15">
      <c r="C238" s="177"/>
      <c r="E238" s="174"/>
    </row>
    <row r="239" spans="3:5" ht="15">
      <c r="C239" s="177"/>
      <c r="E239" s="174"/>
    </row>
    <row r="240" spans="3:5" ht="15">
      <c r="C240" s="177"/>
      <c r="E240" s="174"/>
    </row>
    <row r="241" spans="3:5" ht="15">
      <c r="C241" s="177"/>
      <c r="E241" s="174"/>
    </row>
    <row r="242" spans="3:5" ht="15">
      <c r="C242" s="177"/>
      <c r="E242" s="174"/>
    </row>
    <row r="243" spans="3:5" ht="15">
      <c r="C243" s="177"/>
      <c r="E243" s="174"/>
    </row>
    <row r="244" spans="3:5" ht="15">
      <c r="C244" s="177"/>
      <c r="E244" s="174"/>
    </row>
    <row r="245" spans="3:5" ht="15">
      <c r="C245" s="177"/>
      <c r="E245" s="174"/>
    </row>
    <row r="246" spans="3:5" ht="15">
      <c r="C246" s="177"/>
      <c r="E246" s="174"/>
    </row>
    <row r="247" spans="3:5" ht="15">
      <c r="C247" s="177"/>
      <c r="E247" s="174"/>
    </row>
    <row r="248" spans="3:5" ht="15">
      <c r="C248" s="177"/>
      <c r="E248" s="174"/>
    </row>
    <row r="249" spans="3:5" ht="15">
      <c r="C249" s="177"/>
      <c r="E249" s="174"/>
    </row>
    <row r="250" spans="3:5" ht="15">
      <c r="C250" s="177"/>
      <c r="E250" s="174"/>
    </row>
    <row r="251" spans="3:5" ht="15">
      <c r="C251" s="177"/>
      <c r="E251" s="174"/>
    </row>
    <row r="252" spans="3:5" ht="15">
      <c r="C252" s="177"/>
      <c r="E252" s="174"/>
    </row>
    <row r="253" spans="3:5" ht="15">
      <c r="C253" s="177"/>
      <c r="E253" s="174"/>
    </row>
    <row r="254" spans="3:5" ht="15">
      <c r="C254" s="177"/>
      <c r="E254" s="174"/>
    </row>
    <row r="255" spans="3:5" ht="15">
      <c r="C255" s="177"/>
      <c r="E255" s="174"/>
    </row>
    <row r="256" spans="3:5" ht="15">
      <c r="C256" s="177"/>
      <c r="E256" s="174"/>
    </row>
    <row r="257" spans="3:5" ht="15">
      <c r="C257" s="177"/>
      <c r="E257" s="174"/>
    </row>
    <row r="258" spans="3:5" ht="15">
      <c r="C258" s="177"/>
      <c r="E258" s="174"/>
    </row>
    <row r="259" spans="3:5" ht="15">
      <c r="C259" s="177"/>
      <c r="E259" s="174"/>
    </row>
    <row r="260" spans="3:5" ht="15">
      <c r="C260" s="177"/>
      <c r="E260" s="174"/>
    </row>
    <row r="261" spans="3:5" ht="15">
      <c r="C261" s="177"/>
      <c r="E261" s="174"/>
    </row>
    <row r="262" spans="3:5" ht="15">
      <c r="C262" s="177"/>
      <c r="E262" s="174"/>
    </row>
    <row r="263" ht="12.75">
      <c r="C263" s="177"/>
    </row>
    <row r="264" ht="12.75">
      <c r="C264" s="177"/>
    </row>
    <row r="265" ht="12.75">
      <c r="C265" s="177"/>
    </row>
    <row r="266" ht="12.75">
      <c r="C266" s="177"/>
    </row>
    <row r="267" ht="12.75">
      <c r="C267" s="177"/>
    </row>
    <row r="268" ht="12.75">
      <c r="C268" s="177"/>
    </row>
    <row r="269" ht="12.75">
      <c r="C269" s="177"/>
    </row>
    <row r="270" ht="12.75">
      <c r="C270" s="177"/>
    </row>
    <row r="271" ht="12.75">
      <c r="C271" s="177"/>
    </row>
    <row r="272" ht="12.75">
      <c r="C272" s="177"/>
    </row>
    <row r="273" ht="12.75">
      <c r="C273" s="177"/>
    </row>
    <row r="274" ht="12.75">
      <c r="C274" s="177"/>
    </row>
    <row r="275" ht="12.75">
      <c r="C275" s="177"/>
    </row>
    <row r="276" ht="12.75">
      <c r="C276" s="177"/>
    </row>
    <row r="277" ht="12.75">
      <c r="C277" s="177"/>
    </row>
    <row r="278" ht="12.75">
      <c r="C278" s="177"/>
    </row>
    <row r="279" ht="12.75">
      <c r="C279" s="177"/>
    </row>
    <row r="280" ht="12.75">
      <c r="C280" s="177"/>
    </row>
    <row r="281" ht="12.75">
      <c r="C281" s="177"/>
    </row>
    <row r="282" ht="12.75">
      <c r="C282" s="177"/>
    </row>
    <row r="283" ht="12.75">
      <c r="C283" s="177"/>
    </row>
    <row r="284" ht="12.75">
      <c r="C284" s="177"/>
    </row>
    <row r="285" ht="12.75">
      <c r="C285" s="177"/>
    </row>
    <row r="286" ht="12.75">
      <c r="C286" s="177"/>
    </row>
    <row r="287" ht="12.75">
      <c r="C287" s="177"/>
    </row>
    <row r="288" ht="12.75">
      <c r="C288" s="177"/>
    </row>
    <row r="289" ht="12.75">
      <c r="C289" s="177"/>
    </row>
    <row r="290" ht="12.75">
      <c r="C290" s="177"/>
    </row>
    <row r="291" ht="12.75">
      <c r="C291" s="177"/>
    </row>
    <row r="292" ht="12.75">
      <c r="C292" s="177"/>
    </row>
    <row r="293" ht="12.75">
      <c r="C293" s="177"/>
    </row>
    <row r="294" ht="12.75">
      <c r="C294" s="177"/>
    </row>
    <row r="295" ht="12.75">
      <c r="C295" s="177"/>
    </row>
    <row r="296" ht="12.75">
      <c r="C296" s="177"/>
    </row>
    <row r="297" ht="12.75">
      <c r="C297" s="177"/>
    </row>
    <row r="298" ht="12.75">
      <c r="C298" s="177"/>
    </row>
    <row r="299" ht="12.75">
      <c r="C299" s="177"/>
    </row>
    <row r="300" ht="12.75">
      <c r="C300" s="177"/>
    </row>
    <row r="301" ht="12.75">
      <c r="C301" s="177"/>
    </row>
    <row r="302" ht="12.75">
      <c r="C302" s="177"/>
    </row>
    <row r="303" ht="12.75">
      <c r="C303" s="177"/>
    </row>
    <row r="304" ht="12.75">
      <c r="C304" s="177"/>
    </row>
    <row r="305" ht="12.75">
      <c r="C305" s="177"/>
    </row>
    <row r="306" ht="12.75">
      <c r="C306" s="177"/>
    </row>
    <row r="307" ht="12.75">
      <c r="C307" s="177"/>
    </row>
    <row r="308" ht="12.75">
      <c r="C308" s="177"/>
    </row>
    <row r="309" ht="12.75">
      <c r="C309" s="177"/>
    </row>
    <row r="310" ht="12.75">
      <c r="C310" s="177"/>
    </row>
    <row r="311" ht="12.75">
      <c r="C311" s="177"/>
    </row>
    <row r="312" ht="12.75">
      <c r="C312" s="177"/>
    </row>
    <row r="313" ht="12.75">
      <c r="C313" s="177"/>
    </row>
    <row r="314" ht="12.75">
      <c r="C314" s="177"/>
    </row>
    <row r="315" ht="12.75">
      <c r="C315" s="177"/>
    </row>
    <row r="316" ht="12.75">
      <c r="C316" s="177"/>
    </row>
    <row r="317" ht="12.75">
      <c r="C317" s="177"/>
    </row>
    <row r="318" ht="12.75">
      <c r="C318" s="177"/>
    </row>
    <row r="319" ht="12.75">
      <c r="C319" s="177"/>
    </row>
    <row r="320" ht="12.75">
      <c r="C320" s="177"/>
    </row>
    <row r="321" ht="12.75">
      <c r="C321" s="177"/>
    </row>
    <row r="322" ht="12.75">
      <c r="C322" s="177"/>
    </row>
    <row r="323" ht="12.75">
      <c r="C323" s="177"/>
    </row>
  </sheetData>
  <printOptions/>
  <pageMargins left="0.47" right="0.52" top="0.32" bottom="0.5" header="0.25" footer="0.26"/>
  <pageSetup horizontalDpi="600" verticalDpi="600" orientation="portrait" paperSize="9" scale="95" r:id="rId1"/>
  <headerFooter alignWithMargins="0">
    <oddFooter>&amp;LMěsto Černošice, plnění rozpočtu</oddFooter>
  </headerFooter>
  <rowBreaks count="1" manualBreakCount="1">
    <brk id="41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Černošice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dufkova</dc:creator>
  <cp:keywords/>
  <dc:description/>
  <cp:lastModifiedBy>dufkova</cp:lastModifiedBy>
  <cp:lastPrinted>2005-02-22T07:24:12Z</cp:lastPrinted>
  <dcterms:created xsi:type="dcterms:W3CDTF">2005-02-17T10:00:35Z</dcterms:created>
  <dcterms:modified xsi:type="dcterms:W3CDTF">2008-04-25T09:07:40Z</dcterms:modified>
  <cp:category/>
  <cp:version/>
  <cp:contentType/>
  <cp:contentStatus/>
</cp:coreProperties>
</file>