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_ROZPOČET\ROZPOČET 2024\2024_Strednedoby_vyhled\"/>
    </mc:Choice>
  </mc:AlternateContent>
  <xr:revisionPtr revIDLastSave="0" documentId="13_ncr:1_{F9BB80B1-834D-477F-BA14-DF862E8E89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VR 24-28 schválený" sheetId="3" r:id="rId1"/>
  </sheets>
  <calcPr calcId="191029"/>
</workbook>
</file>

<file path=xl/calcChain.xml><?xml version="1.0" encoding="utf-8"?>
<calcChain xmlns="http://schemas.openxmlformats.org/spreadsheetml/2006/main">
  <c r="F12" i="3" l="1"/>
  <c r="F8" i="3"/>
  <c r="F7" i="3"/>
  <c r="E12" i="3"/>
  <c r="E8" i="3"/>
  <c r="E7" i="3"/>
  <c r="D20" i="3"/>
  <c r="D13" i="3"/>
  <c r="D12" i="3"/>
  <c r="D8" i="3"/>
  <c r="D7" i="3"/>
  <c r="D6" i="3"/>
  <c r="D5" i="3"/>
  <c r="D4" i="3"/>
  <c r="D23" i="3"/>
  <c r="E23" i="3" s="1"/>
  <c r="F23" i="3" s="1"/>
  <c r="G23" i="3" s="1"/>
  <c r="H23" i="3" s="1"/>
  <c r="I23" i="3" s="1"/>
  <c r="J23" i="3" s="1"/>
  <c r="K23" i="3" s="1"/>
  <c r="L23" i="3" s="1"/>
  <c r="M23" i="3" s="1"/>
  <c r="D24" i="3" l="1"/>
  <c r="C21" i="3"/>
  <c r="C12" i="3"/>
  <c r="C8" i="3"/>
  <c r="C7" i="3"/>
  <c r="C11" i="3" s="1"/>
  <c r="G12" i="3"/>
  <c r="G8" i="3"/>
  <c r="G7" i="3"/>
  <c r="G11" i="3" s="1"/>
  <c r="H8" i="3"/>
  <c r="C18" i="3"/>
  <c r="C22" i="3" s="1"/>
  <c r="E17" i="3"/>
  <c r="D17" i="3"/>
  <c r="E16" i="3"/>
  <c r="E18" i="3" s="1"/>
  <c r="E22" i="3" s="1"/>
  <c r="E14" i="3"/>
  <c r="C14" i="3"/>
  <c r="D14" i="3"/>
  <c r="E11" i="3"/>
  <c r="D11" i="3"/>
  <c r="D15" i="3" s="1"/>
  <c r="D16" i="3"/>
  <c r="H17" i="3"/>
  <c r="G17" i="3"/>
  <c r="I16" i="3"/>
  <c r="I18" i="3" s="1"/>
  <c r="I22" i="3" s="1"/>
  <c r="I21" i="3" s="1"/>
  <c r="H16" i="3"/>
  <c r="G16" i="3"/>
  <c r="H14" i="3"/>
  <c r="G14" i="3"/>
  <c r="F14" i="3"/>
  <c r="I17" i="3"/>
  <c r="F17" i="3"/>
  <c r="I11" i="3"/>
  <c r="H11" i="3"/>
  <c r="J4" i="3"/>
  <c r="J16" i="3" s="1"/>
  <c r="F16" i="3"/>
  <c r="F18" i="3" s="1"/>
  <c r="F22" i="3" s="1"/>
  <c r="E15" i="3" l="1"/>
  <c r="D18" i="3"/>
  <c r="D22" i="3" s="1"/>
  <c r="D21" i="3"/>
  <c r="E21" i="3" s="1"/>
  <c r="C15" i="3"/>
  <c r="G15" i="3"/>
  <c r="H15" i="3"/>
  <c r="H18" i="3"/>
  <c r="H22" i="3" s="1"/>
  <c r="G18" i="3"/>
  <c r="G22" i="3" s="1"/>
  <c r="I14" i="3"/>
  <c r="I15" i="3" s="1"/>
  <c r="K4" i="3"/>
  <c r="J12" i="3"/>
  <c r="F11" i="3"/>
  <c r="J11" i="3"/>
  <c r="F15" i="3" l="1"/>
  <c r="F21" i="3"/>
  <c r="G21" i="3" s="1"/>
  <c r="H21" i="3" s="1"/>
  <c r="J17" i="3"/>
  <c r="J18" i="3" s="1"/>
  <c r="J22" i="3" s="1"/>
  <c r="J21" i="3" s="1"/>
  <c r="K12" i="3"/>
  <c r="J14" i="3"/>
  <c r="J15" i="3" s="1"/>
  <c r="L4" i="3"/>
  <c r="K11" i="3"/>
  <c r="K16" i="3"/>
  <c r="M4" i="3" l="1"/>
  <c r="L11" i="3"/>
  <c r="L16" i="3"/>
  <c r="L12" i="3"/>
  <c r="K14" i="3"/>
  <c r="K15" i="3" s="1"/>
  <c r="K17" i="3"/>
  <c r="K18" i="3" s="1"/>
  <c r="K22" i="3" s="1"/>
  <c r="K21" i="3" s="1"/>
  <c r="L21" i="3" l="1"/>
  <c r="M16" i="3"/>
  <c r="M11" i="3"/>
  <c r="L14" i="3"/>
  <c r="L15" i="3" s="1"/>
  <c r="M12" i="3"/>
  <c r="L17" i="3"/>
  <c r="L18" i="3"/>
  <c r="L22" i="3" s="1"/>
  <c r="M14" i="3" l="1"/>
  <c r="M15" i="3" s="1"/>
  <c r="M17" i="3"/>
  <c r="M18" i="3" s="1"/>
  <c r="M22" i="3" s="1"/>
  <c r="M21" i="3" s="1"/>
</calcChain>
</file>

<file path=xl/sharedStrings.xml><?xml version="1.0" encoding="utf-8"?>
<sst xmlns="http://schemas.openxmlformats.org/spreadsheetml/2006/main" count="40" uniqueCount="39">
  <si>
    <r>
      <rPr>
        <sz val="8.5"/>
        <color rgb="FF231F20"/>
        <rFont val="Arial"/>
        <family val="2"/>
        <charset val="238"/>
      </rPr>
      <t>Druhové třídění dle
rozp. skladby</t>
    </r>
  </si>
  <si>
    <r>
      <rPr>
        <sz val="8.5"/>
        <color rgb="FF231F20"/>
        <rFont val="Arial"/>
        <family val="2"/>
        <charset val="238"/>
      </rPr>
      <t>Údaj</t>
    </r>
  </si>
  <si>
    <r>
      <rPr>
        <b/>
        <sz val="8"/>
        <color rgb="FF231F20"/>
        <rFont val="Arial"/>
        <family val="2"/>
        <charset val="238"/>
      </rPr>
      <t>1+2+3+4</t>
    </r>
  </si>
  <si>
    <r>
      <rPr>
        <b/>
        <sz val="8"/>
        <color rgb="FF231F20"/>
        <rFont val="Arial"/>
        <family val="2"/>
        <charset val="238"/>
      </rPr>
      <t>5+6</t>
    </r>
  </si>
  <si>
    <r>
      <rPr>
        <b/>
        <sz val="8"/>
        <color rgb="FF231F20"/>
        <rFont val="Arial"/>
        <family val="2"/>
        <charset val="238"/>
      </rPr>
      <t>ř.21</t>
    </r>
    <r>
      <rPr>
        <sz val="8"/>
        <color rgb="FF231F20"/>
        <rFont val="Arial"/>
        <family val="2"/>
        <charset val="238"/>
      </rPr>
      <t xml:space="preserve"> </t>
    </r>
    <r>
      <rPr>
        <b/>
        <sz val="8"/>
        <color rgb="FF231F20"/>
        <rFont val="Arial"/>
        <family val="2"/>
        <charset val="238"/>
      </rPr>
      <t>-</t>
    </r>
    <r>
      <rPr>
        <sz val="8"/>
        <color rgb="FF231F20"/>
        <rFont val="Arial"/>
        <family val="2"/>
        <charset val="238"/>
      </rPr>
      <t xml:space="preserve"> </t>
    </r>
    <r>
      <rPr>
        <b/>
        <sz val="8"/>
        <color rgb="FF231F20"/>
        <rFont val="Arial"/>
        <family val="2"/>
        <charset val="238"/>
      </rPr>
      <t>ř.30</t>
    </r>
  </si>
  <si>
    <r>
      <rPr>
        <sz val="8"/>
        <color rgb="FF231F20"/>
        <rFont val="Arial"/>
        <family val="2"/>
        <charset val="238"/>
      </rPr>
      <t>1+2+41</t>
    </r>
  </si>
  <si>
    <r>
      <rPr>
        <b/>
        <sz val="8"/>
        <color rgb="FF231F20"/>
        <rFont val="Arial"/>
        <family val="2"/>
        <charset val="238"/>
      </rPr>
      <t>ř.34-ř.36</t>
    </r>
  </si>
  <si>
    <r>
      <rPr>
        <sz val="8"/>
        <color rgb="FF231F20"/>
        <rFont val="Arial"/>
        <family val="2"/>
        <charset val="238"/>
      </rPr>
      <t>rozvaha</t>
    </r>
  </si>
  <si>
    <r>
      <rPr>
        <sz val="10"/>
        <color rgb="FF231F20"/>
        <rFont val="Arial"/>
        <family val="2"/>
        <charset val="238"/>
      </rPr>
      <t>Daňové příjmy</t>
    </r>
  </si>
  <si>
    <r>
      <rPr>
        <sz val="10"/>
        <color rgb="FF231F20"/>
        <rFont val="Arial"/>
        <family val="2"/>
        <charset val="238"/>
      </rPr>
      <t>Nedaňové příjmy</t>
    </r>
  </si>
  <si>
    <r>
      <rPr>
        <sz val="10"/>
        <color rgb="FF231F20"/>
        <rFont val="Arial"/>
        <family val="2"/>
        <charset val="238"/>
      </rPr>
      <t>Kapitálové příjmy</t>
    </r>
  </si>
  <si>
    <r>
      <rPr>
        <sz val="10"/>
        <color rgb="FF231F20"/>
        <rFont val="Arial"/>
        <family val="2"/>
        <charset val="238"/>
      </rPr>
      <t>Přijaté dotace (transfery)</t>
    </r>
  </si>
  <si>
    <r>
      <rPr>
        <i/>
        <sz val="10"/>
        <color rgb="FF231F20"/>
        <rFont val="Arial"/>
        <family val="2"/>
        <charset val="238"/>
      </rPr>
      <t>Neinvestiční</t>
    </r>
    <r>
      <rPr>
        <sz val="10"/>
        <color rgb="FF231F20"/>
        <rFont val="Arial"/>
        <family val="2"/>
        <charset val="238"/>
      </rPr>
      <t xml:space="preserve"> </t>
    </r>
    <r>
      <rPr>
        <i/>
        <sz val="10"/>
        <color rgb="FF231F20"/>
        <rFont val="Arial"/>
        <family val="2"/>
        <charset val="238"/>
      </rPr>
      <t>přijaté</t>
    </r>
    <r>
      <rPr>
        <sz val="10"/>
        <color rgb="FF231F20"/>
        <rFont val="Arial"/>
        <family val="2"/>
        <charset val="238"/>
      </rPr>
      <t xml:space="preserve"> </t>
    </r>
    <r>
      <rPr>
        <i/>
        <sz val="10"/>
        <color rgb="FF231F20"/>
        <rFont val="Arial"/>
        <family val="2"/>
        <charset val="238"/>
      </rPr>
      <t>dotace</t>
    </r>
    <r>
      <rPr>
        <sz val="10"/>
        <color rgb="FF231F20"/>
        <rFont val="Arial"/>
        <family val="2"/>
        <charset val="238"/>
      </rPr>
      <t xml:space="preserve"> </t>
    </r>
    <r>
      <rPr>
        <i/>
        <sz val="10"/>
        <color rgb="FF231F20"/>
        <rFont val="Arial"/>
        <family val="2"/>
        <charset val="238"/>
      </rPr>
      <t>(transfery</t>
    </r>
    <r>
      <rPr>
        <sz val="10"/>
        <color rgb="FF231F20"/>
        <rFont val="Arial"/>
        <family val="2"/>
        <charset val="238"/>
      </rPr>
      <t xml:space="preserve"> </t>
    </r>
    <r>
      <rPr>
        <i/>
        <sz val="10"/>
        <color rgb="FF231F20"/>
        <rFont val="Arial"/>
        <family val="2"/>
        <charset val="238"/>
      </rPr>
      <t>vč.</t>
    </r>
    <r>
      <rPr>
        <sz val="10"/>
        <color rgb="FF231F20"/>
        <rFont val="Arial"/>
        <family val="2"/>
        <charset val="238"/>
      </rPr>
      <t xml:space="preserve"> </t>
    </r>
    <r>
      <rPr>
        <i/>
        <sz val="10"/>
        <color rgb="FF231F20"/>
        <rFont val="Arial"/>
        <family val="2"/>
        <charset val="238"/>
      </rPr>
      <t>hospodářské
činnosti)</t>
    </r>
  </si>
  <si>
    <r>
      <rPr>
        <i/>
        <sz val="10"/>
        <color rgb="FF231F20"/>
        <rFont val="Arial"/>
        <family val="2"/>
        <charset val="238"/>
      </rPr>
      <t>Investiční</t>
    </r>
    <r>
      <rPr>
        <sz val="10"/>
        <color rgb="FF231F20"/>
        <rFont val="Arial"/>
        <family val="2"/>
        <charset val="238"/>
      </rPr>
      <t xml:space="preserve"> </t>
    </r>
    <r>
      <rPr>
        <i/>
        <sz val="10"/>
        <color rgb="FF231F20"/>
        <rFont val="Arial"/>
        <family val="2"/>
        <charset val="238"/>
      </rPr>
      <t>přijaté</t>
    </r>
    <r>
      <rPr>
        <sz val="10"/>
        <color rgb="FF231F20"/>
        <rFont val="Arial"/>
        <family val="2"/>
        <charset val="238"/>
      </rPr>
      <t xml:space="preserve"> </t>
    </r>
    <r>
      <rPr>
        <i/>
        <sz val="10"/>
        <color rgb="FF231F20"/>
        <rFont val="Arial"/>
        <family val="2"/>
        <charset val="238"/>
      </rPr>
      <t>dotace</t>
    </r>
    <r>
      <rPr>
        <sz val="10"/>
        <color rgb="FF231F20"/>
        <rFont val="Arial"/>
        <family val="2"/>
        <charset val="238"/>
      </rPr>
      <t xml:space="preserve"> </t>
    </r>
    <r>
      <rPr>
        <i/>
        <sz val="10"/>
        <color rgb="FF231F20"/>
        <rFont val="Arial"/>
        <family val="2"/>
        <charset val="238"/>
      </rPr>
      <t>(transfery)</t>
    </r>
  </si>
  <si>
    <r>
      <rPr>
        <i/>
        <sz val="10"/>
        <color rgb="FF231F20"/>
        <rFont val="Arial"/>
        <family val="2"/>
        <charset val="238"/>
      </rPr>
      <t>z</t>
    </r>
    <r>
      <rPr>
        <sz val="10"/>
        <color rgb="FF231F20"/>
        <rFont val="Arial"/>
        <family val="2"/>
        <charset val="238"/>
      </rPr>
      <t xml:space="preserve"> </t>
    </r>
    <r>
      <rPr>
        <i/>
        <sz val="10"/>
        <color rgb="FF231F20"/>
        <rFont val="Arial"/>
        <family val="2"/>
        <charset val="238"/>
      </rPr>
      <t>toho:</t>
    </r>
    <r>
      <rPr>
        <sz val="10"/>
        <color rgb="FF231F20"/>
        <rFont val="Arial"/>
        <family val="2"/>
        <charset val="238"/>
      </rPr>
      <t xml:space="preserve">  </t>
    </r>
    <r>
      <rPr>
        <i/>
        <sz val="10"/>
        <color rgb="FF231F20"/>
        <rFont val="Arial"/>
        <family val="2"/>
        <charset val="238"/>
      </rPr>
      <t>4112</t>
    </r>
    <r>
      <rPr>
        <sz val="10"/>
        <color rgb="FF231F20"/>
        <rFont val="Arial"/>
        <family val="2"/>
        <charset val="238"/>
      </rPr>
      <t xml:space="preserve"> </t>
    </r>
    <r>
      <rPr>
        <i/>
        <sz val="10"/>
        <color rgb="FF231F20"/>
        <rFont val="Arial"/>
        <family val="2"/>
        <charset val="238"/>
      </rPr>
      <t>a</t>
    </r>
    <r>
      <rPr>
        <sz val="10"/>
        <color rgb="FF231F20"/>
        <rFont val="Arial"/>
        <family val="2"/>
        <charset val="238"/>
      </rPr>
      <t xml:space="preserve"> </t>
    </r>
    <r>
      <rPr>
        <i/>
        <sz val="10"/>
        <color rgb="FF231F20"/>
        <rFont val="Arial"/>
        <family val="2"/>
        <charset val="238"/>
      </rPr>
      <t>4212</t>
    </r>
    <r>
      <rPr>
        <sz val="10"/>
        <color rgb="FF231F20"/>
        <rFont val="Arial"/>
        <family val="2"/>
        <charset val="238"/>
      </rPr>
      <t xml:space="preserve"> </t>
    </r>
    <r>
      <rPr>
        <i/>
        <sz val="10"/>
        <color rgb="FF231F20"/>
        <rFont val="Arial"/>
        <family val="2"/>
        <charset val="238"/>
      </rPr>
      <t>-</t>
    </r>
    <r>
      <rPr>
        <sz val="10"/>
        <color rgb="FF231F20"/>
        <rFont val="Arial"/>
        <family val="2"/>
        <charset val="238"/>
      </rPr>
      <t xml:space="preserve"> </t>
    </r>
    <r>
      <rPr>
        <i/>
        <sz val="10"/>
        <color rgb="FF231F20"/>
        <rFont val="Arial"/>
        <family val="2"/>
        <charset val="238"/>
      </rPr>
      <t>neinvestiční</t>
    </r>
    <r>
      <rPr>
        <sz val="10"/>
        <color rgb="FF231F20"/>
        <rFont val="Arial"/>
        <family val="2"/>
        <charset val="238"/>
      </rPr>
      <t xml:space="preserve"> </t>
    </r>
    <r>
      <rPr>
        <i/>
        <sz val="10"/>
        <color rgb="FF231F20"/>
        <rFont val="Arial"/>
        <family val="2"/>
        <charset val="238"/>
      </rPr>
      <t>a</t>
    </r>
    <r>
      <rPr>
        <sz val="10"/>
        <color rgb="FF231F20"/>
        <rFont val="Arial"/>
        <family val="2"/>
        <charset val="238"/>
      </rPr>
      <t xml:space="preserve"> </t>
    </r>
    <r>
      <rPr>
        <i/>
        <sz val="10"/>
        <color rgb="FF231F20"/>
        <rFont val="Arial"/>
        <family val="2"/>
        <charset val="238"/>
      </rPr>
      <t>investiční</t>
    </r>
    <r>
      <rPr>
        <sz val="10"/>
        <color rgb="FF231F20"/>
        <rFont val="Arial"/>
        <family val="2"/>
        <charset val="238"/>
      </rPr>
      <t xml:space="preserve"> </t>
    </r>
    <r>
      <rPr>
        <i/>
        <sz val="10"/>
        <color rgb="FF231F20"/>
        <rFont val="Arial"/>
        <family val="2"/>
        <charset val="238"/>
      </rPr>
      <t>dotace</t>
    </r>
    <r>
      <rPr>
        <sz val="10"/>
        <color rgb="FF231F20"/>
        <rFont val="Arial"/>
        <family val="2"/>
        <charset val="238"/>
      </rPr>
      <t xml:space="preserve"> </t>
    </r>
    <r>
      <rPr>
        <i/>
        <sz val="10"/>
        <color rgb="FF231F20"/>
        <rFont val="Arial"/>
        <family val="2"/>
        <charset val="238"/>
      </rPr>
      <t>ze
SR</t>
    </r>
    <r>
      <rPr>
        <sz val="10"/>
        <color rgb="FF231F20"/>
        <rFont val="Arial"/>
        <family val="2"/>
        <charset val="238"/>
      </rPr>
      <t xml:space="preserve"> </t>
    </r>
    <r>
      <rPr>
        <i/>
        <sz val="10"/>
        <color rgb="FF231F20"/>
        <rFont val="Arial"/>
        <family val="2"/>
        <charset val="238"/>
      </rPr>
      <t>-</t>
    </r>
    <r>
      <rPr>
        <sz val="10"/>
        <color rgb="FF231F20"/>
        <rFont val="Arial"/>
        <family val="2"/>
        <charset val="238"/>
      </rPr>
      <t xml:space="preserve"> </t>
    </r>
    <r>
      <rPr>
        <i/>
        <sz val="10"/>
        <color rgb="FF231F20"/>
        <rFont val="Arial"/>
        <family val="2"/>
        <charset val="238"/>
      </rPr>
      <t>souhrnného</t>
    </r>
    <r>
      <rPr>
        <sz val="10"/>
        <color rgb="FF231F20"/>
        <rFont val="Arial"/>
        <family val="2"/>
        <charset val="238"/>
      </rPr>
      <t xml:space="preserve"> </t>
    </r>
    <r>
      <rPr>
        <i/>
        <sz val="10"/>
        <color rgb="FF231F20"/>
        <rFont val="Arial"/>
        <family val="2"/>
        <charset val="238"/>
      </rPr>
      <t>dotačního</t>
    </r>
    <r>
      <rPr>
        <sz val="10"/>
        <color rgb="FF231F20"/>
        <rFont val="Arial"/>
        <family val="2"/>
        <charset val="238"/>
      </rPr>
      <t xml:space="preserve"> </t>
    </r>
    <r>
      <rPr>
        <i/>
        <sz val="10"/>
        <color rgb="FF231F20"/>
        <rFont val="Arial"/>
        <family val="2"/>
        <charset val="238"/>
      </rPr>
      <t>vztahu</t>
    </r>
  </si>
  <si>
    <r>
      <rPr>
        <b/>
        <sz val="10"/>
        <color rgb="FF231F20"/>
        <rFont val="Arial"/>
        <family val="2"/>
        <charset val="238"/>
      </rPr>
      <t>PŘÍJMY</t>
    </r>
    <r>
      <rPr>
        <sz val="10"/>
        <color rgb="FF231F20"/>
        <rFont val="Arial"/>
        <family val="2"/>
        <charset val="238"/>
      </rPr>
      <t xml:space="preserve"> </t>
    </r>
    <r>
      <rPr>
        <b/>
        <sz val="10"/>
        <color rgb="FF231F20"/>
        <rFont val="Arial"/>
        <family val="2"/>
        <charset val="238"/>
      </rPr>
      <t>CELKEM</t>
    </r>
  </si>
  <si>
    <r>
      <rPr>
        <sz val="10"/>
        <color rgb="FF231F20"/>
        <rFont val="Arial"/>
        <family val="2"/>
        <charset val="238"/>
      </rPr>
      <t>Běžné výdaje</t>
    </r>
  </si>
  <si>
    <r>
      <rPr>
        <sz val="10"/>
        <color rgb="FF231F20"/>
        <rFont val="Arial"/>
        <family val="2"/>
        <charset val="238"/>
      </rPr>
      <t>Kapitálové výdaje (výhled je BEZ INVESTIČNÍCH DOTACÍ!)</t>
    </r>
  </si>
  <si>
    <r>
      <rPr>
        <b/>
        <sz val="10"/>
        <color rgb="FF231F20"/>
        <rFont val="Arial"/>
        <family val="2"/>
        <charset val="238"/>
      </rPr>
      <t>VÝDAJE</t>
    </r>
    <r>
      <rPr>
        <sz val="10"/>
        <color rgb="FF231F20"/>
        <rFont val="Arial"/>
        <family val="2"/>
        <charset val="238"/>
      </rPr>
      <t xml:space="preserve"> </t>
    </r>
    <r>
      <rPr>
        <b/>
        <sz val="10"/>
        <color rgb="FF231F20"/>
        <rFont val="Arial"/>
        <family val="2"/>
        <charset val="238"/>
      </rPr>
      <t>CELKEM</t>
    </r>
  </si>
  <si>
    <r>
      <rPr>
        <b/>
        <sz val="10"/>
        <color rgb="FF231F20"/>
        <rFont val="Arial"/>
        <family val="2"/>
        <charset val="238"/>
      </rPr>
      <t>SALDO</t>
    </r>
    <r>
      <rPr>
        <sz val="10"/>
        <color rgb="FF231F20"/>
        <rFont val="Arial"/>
        <family val="2"/>
        <charset val="238"/>
      </rPr>
      <t xml:space="preserve"> </t>
    </r>
    <r>
      <rPr>
        <b/>
        <sz val="10"/>
        <color rgb="FF231F20"/>
        <rFont val="Arial"/>
        <family val="2"/>
        <charset val="238"/>
      </rPr>
      <t>PŘÍJMŮ</t>
    </r>
    <r>
      <rPr>
        <sz val="10"/>
        <color rgb="FF231F20"/>
        <rFont val="Arial"/>
        <family val="2"/>
        <charset val="238"/>
      </rPr>
      <t xml:space="preserve"> </t>
    </r>
    <r>
      <rPr>
        <b/>
        <sz val="10"/>
        <color rgb="FF231F20"/>
        <rFont val="Arial"/>
        <family val="2"/>
        <charset val="238"/>
      </rPr>
      <t>A</t>
    </r>
    <r>
      <rPr>
        <sz val="10"/>
        <color rgb="FF231F20"/>
        <rFont val="Arial"/>
        <family val="2"/>
        <charset val="238"/>
      </rPr>
      <t xml:space="preserve"> </t>
    </r>
    <r>
      <rPr>
        <b/>
        <sz val="10"/>
        <color rgb="FF231F20"/>
        <rFont val="Arial"/>
        <family val="2"/>
        <charset val="238"/>
      </rPr>
      <t>VÝDAJŮ</t>
    </r>
  </si>
  <si>
    <r>
      <rPr>
        <sz val="10"/>
        <color rgb="FF231F20"/>
        <rFont val="Arial"/>
        <family val="2"/>
        <charset val="238"/>
      </rPr>
      <t>Běžné příjmy (včetně neinvestičních dotací)</t>
    </r>
  </si>
  <si>
    <r>
      <rPr>
        <sz val="10"/>
        <color rgb="FF231F20"/>
        <rFont val="Arial"/>
        <family val="2"/>
        <charset val="238"/>
      </rPr>
      <t>Běžné výdaje (provozní)*</t>
    </r>
  </si>
  <si>
    <r>
      <rPr>
        <sz val="10"/>
        <color rgb="FF231F20"/>
        <rFont val="Arial"/>
        <family val="2"/>
        <charset val="238"/>
      </rPr>
      <t>Přijaté dlouhodobé půjčky</t>
    </r>
  </si>
  <si>
    <r>
      <rPr>
        <sz val="10"/>
        <color rgb="FF231F20"/>
        <rFont val="Arial"/>
        <family val="2"/>
        <charset val="238"/>
      </rPr>
      <t>Uhrazené splátky dlouhodobých přijatých půjčených prostředků</t>
    </r>
  </si>
  <si>
    <r>
      <rPr>
        <sz val="10"/>
        <color rgb="FF231F20"/>
        <rFont val="Arial"/>
        <family val="2"/>
        <charset val="238"/>
      </rPr>
      <t>Stav na bankovních účtech a fondech:</t>
    </r>
  </si>
  <si>
    <r>
      <rPr>
        <b/>
        <sz val="10"/>
        <color rgb="FF231F20"/>
        <rFont val="Arial"/>
        <family val="2"/>
        <charset val="238"/>
      </rPr>
      <t>Zbývá</t>
    </r>
    <r>
      <rPr>
        <sz val="10"/>
        <color rgb="FF231F20"/>
        <rFont val="Arial"/>
        <family val="2"/>
        <charset val="238"/>
      </rPr>
      <t xml:space="preserve"> </t>
    </r>
    <r>
      <rPr>
        <b/>
        <sz val="10"/>
        <color rgb="FF231F20"/>
        <rFont val="Arial"/>
        <family val="2"/>
        <charset val="238"/>
      </rPr>
      <t>z</t>
    </r>
    <r>
      <rPr>
        <sz val="10"/>
        <color rgb="FF231F20"/>
        <rFont val="Arial"/>
        <family val="2"/>
        <charset val="238"/>
      </rPr>
      <t xml:space="preserve"> </t>
    </r>
    <r>
      <rPr>
        <b/>
        <sz val="10"/>
        <color rgb="FF231F20"/>
        <rFont val="Arial"/>
        <family val="2"/>
        <charset val="238"/>
      </rPr>
      <t>provozního</t>
    </r>
    <r>
      <rPr>
        <sz val="10"/>
        <color rgb="FF231F20"/>
        <rFont val="Arial"/>
        <family val="2"/>
        <charset val="238"/>
      </rPr>
      <t xml:space="preserve"> </t>
    </r>
    <r>
      <rPr>
        <b/>
        <sz val="10"/>
        <color rgb="FF231F20"/>
        <rFont val="Arial"/>
        <family val="2"/>
        <charset val="238"/>
      </rPr>
      <t>salda</t>
    </r>
    <r>
      <rPr>
        <sz val="10"/>
        <color rgb="FF231F20"/>
        <rFont val="Arial"/>
        <family val="2"/>
        <charset val="238"/>
      </rPr>
      <t xml:space="preserve"> </t>
    </r>
    <r>
      <rPr>
        <b/>
        <sz val="10"/>
        <color rgb="FF231F20"/>
        <rFont val="Arial"/>
        <family val="2"/>
        <charset val="238"/>
      </rPr>
      <t>po</t>
    </r>
    <r>
      <rPr>
        <sz val="10"/>
        <color rgb="FF231F20"/>
        <rFont val="Arial"/>
        <family val="2"/>
        <charset val="238"/>
      </rPr>
      <t xml:space="preserve"> </t>
    </r>
    <r>
      <rPr>
        <b/>
        <sz val="10"/>
        <color rgb="FF231F20"/>
        <rFont val="Arial"/>
        <family val="2"/>
        <charset val="238"/>
      </rPr>
      <t>uhrazení</t>
    </r>
    <r>
      <rPr>
        <sz val="10"/>
        <color rgb="FF231F20"/>
        <rFont val="Arial"/>
        <family val="2"/>
        <charset val="238"/>
      </rPr>
      <t xml:space="preserve"> </t>
    </r>
    <r>
      <rPr>
        <b/>
        <sz val="10"/>
        <color rgb="FF231F20"/>
        <rFont val="Arial"/>
        <family val="2"/>
        <charset val="238"/>
      </rPr>
      <t>splátek</t>
    </r>
    <r>
      <rPr>
        <sz val="10"/>
        <color rgb="FF231F20"/>
        <rFont val="Arial"/>
        <family val="2"/>
        <charset val="238"/>
      </rPr>
      <t xml:space="preserve"> </t>
    </r>
    <r>
      <rPr>
        <b/>
        <sz val="10"/>
        <color rgb="FF231F20"/>
        <rFont val="Arial"/>
        <family val="2"/>
        <charset val="238"/>
      </rPr>
      <t>úvěrů*</t>
    </r>
  </si>
  <si>
    <r>
      <rPr>
        <sz val="10"/>
        <color rgb="FF231F20"/>
        <rFont val="Arial"/>
        <family val="2"/>
        <charset val="238"/>
      </rPr>
      <t>Dlouhodobé úvěry (splatné dlouhodobé závazky)</t>
    </r>
  </si>
  <si>
    <r>
      <rPr>
        <sz val="10"/>
        <color rgb="FF231F20"/>
        <rFont val="Arial"/>
        <family val="2"/>
        <charset val="238"/>
      </rPr>
      <t>Dlouhodobé pohledávky (účet 462 až 471)</t>
    </r>
  </si>
  <si>
    <t>ř.32 - ř.33</t>
  </si>
  <si>
    <r>
      <rPr>
        <b/>
        <sz val="10"/>
        <color rgb="FF231F20"/>
        <rFont val="Arial"/>
        <family val="2"/>
        <charset val="238"/>
      </rPr>
      <t>PROVOZNÍ</t>
    </r>
    <r>
      <rPr>
        <sz val="10"/>
        <color rgb="FF231F20"/>
        <rFont val="Arial"/>
        <family val="2"/>
        <charset val="238"/>
      </rPr>
      <t xml:space="preserve"> </t>
    </r>
    <r>
      <rPr>
        <b/>
        <sz val="10"/>
        <color rgb="FF231F20"/>
        <rFont val="Arial"/>
        <family val="2"/>
        <charset val="238"/>
      </rPr>
      <t>SALDO</t>
    </r>
    <r>
      <rPr>
        <sz val="10"/>
        <color rgb="FF231F20"/>
        <rFont val="Arial"/>
        <family val="2"/>
        <charset val="238"/>
      </rPr>
      <t/>
    </r>
  </si>
  <si>
    <t>2025
výhled</t>
  </si>
  <si>
    <t>2026
výhled</t>
  </si>
  <si>
    <t xml:space="preserve">*včetně oprav
</t>
  </si>
  <si>
    <t>**stav po změnách k červenci</t>
  </si>
  <si>
    <t>2023
rozpočet
**</t>
  </si>
  <si>
    <t>2024
výhled</t>
  </si>
  <si>
    <t>2027
výhled</t>
  </si>
  <si>
    <t>2028
výhled</t>
  </si>
  <si>
    <t>Střednědobý výhled rozpočtu města 2024 - 2028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</si>
</sst>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Times New Roman"/>
      <charset val="204"/>
    </font>
    <font>
      <sz val="8.5"/>
      <name val="Arial"/>
      <family val="2"/>
      <charset val="238"/>
    </font>
    <font>
      <sz val="10"/>
      <color rgb="FF000000"/>
      <name val="Arial"/>
      <family val="2"/>
      <charset val="238"/>
    </font>
    <font>
      <sz val="8.5"/>
      <color rgb="FF231F20"/>
      <name val="Arial"/>
      <family val="2"/>
      <charset val="238"/>
    </font>
    <font>
      <b/>
      <sz val="8.5"/>
      <color rgb="FF231F20"/>
      <name val="Arial"/>
      <family val="2"/>
      <charset val="238"/>
    </font>
    <font>
      <sz val="8"/>
      <color rgb="FF231F2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rgb="FF231F2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231F20"/>
      <name val="Arial"/>
      <family val="2"/>
      <charset val="238"/>
    </font>
    <font>
      <sz val="8"/>
      <name val="Arial"/>
      <family val="2"/>
      <charset val="238"/>
    </font>
    <font>
      <sz val="10"/>
      <color rgb="FF231F20"/>
      <name val="Arial"/>
      <family val="2"/>
      <charset val="238"/>
    </font>
    <font>
      <i/>
      <sz val="10"/>
      <color rgb="FF231F20"/>
      <name val="Arial"/>
      <family val="2"/>
      <charset val="238"/>
    </font>
    <font>
      <b/>
      <sz val="10"/>
      <color rgb="FF231F20"/>
      <name val="Arial"/>
      <family val="2"/>
      <charset val="238"/>
    </font>
    <font>
      <b/>
      <sz val="1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6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8DB4DF"/>
      </patternFill>
    </fill>
    <fill>
      <patternFill patternType="solid">
        <fgColor rgb="FFFDE9D9"/>
      </patternFill>
    </fill>
    <fill>
      <patternFill patternType="solid">
        <fgColor rgb="FFC5D8F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</borders>
  <cellStyleXfs count="1">
    <xf numFmtId="0" fontId="0" fillId="0" borderId="0"/>
  </cellStyleXfs>
  <cellXfs count="41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right" vertical="top" wrapText="1"/>
    </xf>
    <xf numFmtId="1" fontId="4" fillId="0" borderId="1" xfId="0" applyNumberFormat="1" applyFont="1" applyBorder="1" applyAlignment="1">
      <alignment horizontal="left" vertical="center" indent="1" shrinkToFi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2" fillId="0" borderId="0" xfId="0" applyNumberFormat="1" applyFont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3" fontId="2" fillId="3" borderId="1" xfId="0" applyNumberFormat="1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horizontal="left" vertical="top" wrapText="1"/>
    </xf>
    <xf numFmtId="3" fontId="2" fillId="4" borderId="1" xfId="0" applyNumberFormat="1" applyFont="1" applyFill="1" applyBorder="1" applyAlignment="1">
      <alignment horizontal="right" vertical="top" wrapText="1"/>
    </xf>
    <xf numFmtId="1" fontId="5" fillId="0" borderId="1" xfId="0" applyNumberFormat="1" applyFont="1" applyBorder="1" applyAlignment="1">
      <alignment horizontal="right" vertical="top" shrinkToFit="1"/>
    </xf>
    <xf numFmtId="1" fontId="7" fillId="0" borderId="1" xfId="0" applyNumberFormat="1" applyFont="1" applyBorder="1" applyAlignment="1">
      <alignment horizontal="right" vertical="top" shrinkToFit="1"/>
    </xf>
    <xf numFmtId="0" fontId="8" fillId="2" borderId="1" xfId="0" applyFont="1" applyFill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1" fontId="5" fillId="3" borderId="1" xfId="0" applyNumberFormat="1" applyFont="1" applyFill="1" applyBorder="1" applyAlignment="1">
      <alignment horizontal="right" vertical="top" shrinkToFit="1"/>
    </xf>
    <xf numFmtId="0" fontId="8" fillId="4" borderId="1" xfId="0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right" vertical="top" wrapText="1"/>
    </xf>
    <xf numFmtId="1" fontId="11" fillId="0" borderId="1" xfId="0" applyNumberFormat="1" applyFont="1" applyBorder="1" applyAlignment="1">
      <alignment horizontal="right" vertical="top" shrinkToFit="1"/>
    </xf>
    <xf numFmtId="1" fontId="11" fillId="3" borderId="1" xfId="0" applyNumberFormat="1" applyFont="1" applyFill="1" applyBorder="1" applyAlignment="1">
      <alignment horizontal="right" vertical="top" shrinkToFi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vertical="top" wrapText="1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16" fillId="5" borderId="0" xfId="0" applyFont="1" applyFill="1" applyAlignment="1">
      <alignment horizontal="left" vertical="top"/>
    </xf>
    <xf numFmtId="0" fontId="4" fillId="5" borderId="1" xfId="0" applyFont="1" applyFill="1" applyBorder="1" applyAlignment="1">
      <alignment horizontal="left" vertical="center" wrapText="1" indent="1"/>
    </xf>
    <xf numFmtId="0" fontId="2" fillId="5" borderId="0" xfId="0" applyFont="1" applyFill="1" applyAlignment="1">
      <alignment horizontal="left" vertical="top"/>
    </xf>
    <xf numFmtId="0" fontId="6" fillId="5" borderId="0" xfId="0" applyFont="1" applyFill="1" applyAlignment="1">
      <alignment horizontal="left"/>
    </xf>
    <xf numFmtId="3" fontId="12" fillId="0" borderId="1" xfId="0" applyNumberFormat="1" applyFont="1" applyBorder="1" applyAlignment="1">
      <alignment horizontal="right" vertical="top" shrinkToFit="1"/>
    </xf>
    <xf numFmtId="3" fontId="17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wrapText="1"/>
    </xf>
    <xf numFmtId="3" fontId="11" fillId="0" borderId="1" xfId="0" applyNumberFormat="1" applyFont="1" applyBorder="1" applyAlignment="1">
      <alignment horizontal="right" vertical="top" shrinkToFi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9031605" cy="635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5BFF2547-0A88-45C8-9A45-3932F6A2AE58}"/>
            </a:ext>
          </a:extLst>
        </xdr:cNvPr>
        <xdr:cNvSpPr/>
      </xdr:nvSpPr>
      <xdr:spPr>
        <a:xfrm>
          <a:off x="0" y="542925"/>
          <a:ext cx="9031605" cy="6350"/>
        </a:xfrm>
        <a:custGeom>
          <a:avLst/>
          <a:gdLst/>
          <a:ahLst/>
          <a:cxnLst/>
          <a:rect l="0" t="0" r="0" b="0"/>
          <a:pathLst>
            <a:path w="9031605" h="6350">
              <a:moveTo>
                <a:pt x="9031589" y="6090"/>
              </a:moveTo>
              <a:lnTo>
                <a:pt x="9031589" y="0"/>
              </a:lnTo>
              <a:lnTo>
                <a:pt x="0" y="0"/>
              </a:lnTo>
              <a:lnTo>
                <a:pt x="0" y="6090"/>
              </a:lnTo>
              <a:lnTo>
                <a:pt x="9031589" y="6090"/>
              </a:lnTo>
              <a:close/>
            </a:path>
          </a:pathLst>
        </a:custGeom>
        <a:solidFill>
          <a:srgbClr val="231F2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A1FA5-70B1-4BC3-BC8D-D2E454D094EA}">
  <sheetPr>
    <pageSetUpPr fitToPage="1"/>
  </sheetPr>
  <dimension ref="A1:M27"/>
  <sheetViews>
    <sheetView tabSelected="1" zoomScale="120" zoomScaleNormal="120" workbookViewId="0">
      <selection activeCell="A2" sqref="A2"/>
    </sheetView>
  </sheetViews>
  <sheetFormatPr defaultRowHeight="12.75" x14ac:dyDescent="0.2"/>
  <cols>
    <col min="1" max="1" width="10.6640625" style="2" customWidth="1"/>
    <col min="2" max="2" width="63.83203125" style="2" customWidth="1"/>
    <col min="3" max="3" width="11.33203125" style="2" customWidth="1"/>
    <col min="4" max="4" width="10.5" style="2" customWidth="1"/>
    <col min="5" max="7" width="10.1640625" style="2" customWidth="1"/>
    <col min="8" max="8" width="11.33203125" style="2" customWidth="1"/>
    <col min="9" max="9" width="10.1640625" style="2" customWidth="1"/>
    <col min="10" max="10" width="10" style="2" customWidth="1"/>
    <col min="11" max="13" width="10.1640625" style="2" customWidth="1"/>
    <col min="14" max="16384" width="9.33203125" style="2"/>
  </cols>
  <sheetData>
    <row r="1" spans="1:13" s="29" customFormat="1" ht="23.25" x14ac:dyDescent="0.2">
      <c r="A1" s="28" t="s">
        <v>38</v>
      </c>
    </row>
    <row r="2" spans="1:13" ht="19.5" customHeight="1" x14ac:dyDescent="0.2">
      <c r="C2" s="35"/>
      <c r="D2" s="35"/>
      <c r="E2" s="35"/>
      <c r="F2" s="35"/>
      <c r="G2" s="36"/>
      <c r="H2" s="35"/>
      <c r="I2" s="35"/>
      <c r="J2" s="35"/>
      <c r="K2" s="35"/>
      <c r="L2" s="35"/>
      <c r="M2" s="35"/>
    </row>
    <row r="3" spans="1:13" ht="45" x14ac:dyDescent="0.2">
      <c r="A3" s="3" t="s">
        <v>0</v>
      </c>
      <c r="B3" s="1" t="s">
        <v>1</v>
      </c>
      <c r="C3" s="4">
        <v>2018</v>
      </c>
      <c r="D3" s="4">
        <v>2019</v>
      </c>
      <c r="E3" s="31">
        <v>2020</v>
      </c>
      <c r="F3" s="4">
        <v>2021</v>
      </c>
      <c r="G3" s="31">
        <v>2022</v>
      </c>
      <c r="H3" s="34" t="s">
        <v>34</v>
      </c>
      <c r="I3" s="32" t="s">
        <v>35</v>
      </c>
      <c r="J3" s="32" t="s">
        <v>30</v>
      </c>
      <c r="K3" s="32" t="s">
        <v>31</v>
      </c>
      <c r="L3" s="32" t="s">
        <v>36</v>
      </c>
      <c r="M3" s="32" t="s">
        <v>37</v>
      </c>
    </row>
    <row r="4" spans="1:13" x14ac:dyDescent="0.2">
      <c r="A4" s="14">
        <v>1</v>
      </c>
      <c r="B4" s="5" t="s">
        <v>8</v>
      </c>
      <c r="C4" s="6">
        <v>157372.81299999999</v>
      </c>
      <c r="D4" s="6">
        <f>169452.153</f>
        <v>169452.15299999999</v>
      </c>
      <c r="E4" s="6">
        <v>169865.611</v>
      </c>
      <c r="F4" s="6">
        <v>185011.09299999999</v>
      </c>
      <c r="G4" s="6">
        <v>205482.08100000001</v>
      </c>
      <c r="H4" s="6">
        <v>192941.82</v>
      </c>
      <c r="I4" s="6">
        <v>190000</v>
      </c>
      <c r="J4" s="6">
        <f>I4+2900</f>
        <v>192900</v>
      </c>
      <c r="K4" s="6">
        <f>J4+2900</f>
        <v>195800</v>
      </c>
      <c r="L4" s="6">
        <f>K4+2900</f>
        <v>198700</v>
      </c>
      <c r="M4" s="6">
        <f>L4+2900</f>
        <v>201600</v>
      </c>
    </row>
    <row r="5" spans="1:13" x14ac:dyDescent="0.2">
      <c r="A5" s="14">
        <v>2</v>
      </c>
      <c r="B5" s="5" t="s">
        <v>9</v>
      </c>
      <c r="C5" s="6">
        <v>56318.815000000002</v>
      </c>
      <c r="D5" s="6">
        <f>54477.665</f>
        <v>54477.665000000001</v>
      </c>
      <c r="E5" s="6">
        <v>60725.307000000001</v>
      </c>
      <c r="F5" s="6">
        <v>92020.178</v>
      </c>
      <c r="G5" s="6">
        <v>91578.240000000005</v>
      </c>
      <c r="H5" s="6">
        <v>77139.876000000004</v>
      </c>
      <c r="I5" s="6">
        <v>75000</v>
      </c>
      <c r="J5" s="6">
        <v>75000</v>
      </c>
      <c r="K5" s="6">
        <v>75000</v>
      </c>
      <c r="L5" s="6">
        <v>75000</v>
      </c>
      <c r="M5" s="6">
        <v>75000</v>
      </c>
    </row>
    <row r="6" spans="1:13" x14ac:dyDescent="0.2">
      <c r="A6" s="14">
        <v>3</v>
      </c>
      <c r="B6" s="5" t="s">
        <v>10</v>
      </c>
      <c r="C6" s="6">
        <v>2940</v>
      </c>
      <c r="D6" s="6">
        <f>2775.716</f>
        <v>2775.7159999999999</v>
      </c>
      <c r="E6" s="6">
        <v>1654.499</v>
      </c>
      <c r="F6" s="6">
        <v>2986.9989999999998</v>
      </c>
      <c r="G6" s="6">
        <v>3056.3620000000001</v>
      </c>
      <c r="H6" s="6">
        <v>658.5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</row>
    <row r="7" spans="1:13" x14ac:dyDescent="0.2">
      <c r="A7" s="14">
        <v>4</v>
      </c>
      <c r="B7" s="5" t="s">
        <v>11</v>
      </c>
      <c r="C7" s="6">
        <f>512978.315-397271.821</f>
        <v>115706.49400000001</v>
      </c>
      <c r="D7" s="6">
        <f>753596.673-597510.414</f>
        <v>156086.25899999996</v>
      </c>
      <c r="E7" s="6">
        <f>527571.459-372748.392</f>
        <v>154823.06700000004</v>
      </c>
      <c r="F7" s="6">
        <f>508242.339-390677.456</f>
        <v>117564.88299999997</v>
      </c>
      <c r="G7" s="6">
        <f>646308.576-528027.928</f>
        <v>118280.64800000004</v>
      </c>
      <c r="H7" s="6">
        <v>138820.864</v>
      </c>
      <c r="I7" s="6">
        <v>105000</v>
      </c>
      <c r="J7" s="6">
        <v>105000</v>
      </c>
      <c r="K7" s="6">
        <v>105000</v>
      </c>
      <c r="L7" s="6">
        <v>105000</v>
      </c>
      <c r="M7" s="6">
        <v>105000</v>
      </c>
    </row>
    <row r="8" spans="1:13" ht="25.5" x14ac:dyDescent="0.2">
      <c r="A8" s="15">
        <v>41</v>
      </c>
      <c r="B8" s="5" t="s">
        <v>12</v>
      </c>
      <c r="C8" s="6">
        <f>84368.044+5325.972</f>
        <v>89694.015999999989</v>
      </c>
      <c r="D8" s="6">
        <f>96523.258+4751.641</f>
        <v>101274.899</v>
      </c>
      <c r="E8" s="6">
        <f>110572.504+5323.535</f>
        <v>115896.039</v>
      </c>
      <c r="F8" s="6">
        <f>108258.012+4083.935</f>
        <v>112341.947</v>
      </c>
      <c r="G8" s="6">
        <f>108308.22+3941.902</f>
        <v>112250.122</v>
      </c>
      <c r="H8" s="38">
        <f>114959.038+4257.37</f>
        <v>119216.408</v>
      </c>
      <c r="I8" s="38">
        <v>105000</v>
      </c>
      <c r="J8" s="38">
        <v>105000</v>
      </c>
      <c r="K8" s="38">
        <v>105000</v>
      </c>
      <c r="L8" s="38">
        <v>105000</v>
      </c>
      <c r="M8" s="38">
        <v>105000</v>
      </c>
    </row>
    <row r="9" spans="1:13" x14ac:dyDescent="0.2">
      <c r="A9" s="15">
        <v>42</v>
      </c>
      <c r="B9" s="5" t="s">
        <v>13</v>
      </c>
      <c r="C9" s="6">
        <v>26012.476999999999</v>
      </c>
      <c r="D9" s="6">
        <v>54811.358999999997</v>
      </c>
      <c r="E9" s="6">
        <v>38927.027000000002</v>
      </c>
      <c r="F9" s="6">
        <v>5222.9350000000004</v>
      </c>
      <c r="G9" s="6">
        <v>6030.5219999999999</v>
      </c>
      <c r="H9" s="37">
        <v>19604.455000000002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</row>
    <row r="10" spans="1:13" ht="25.5" x14ac:dyDescent="0.2">
      <c r="A10" s="15">
        <v>0</v>
      </c>
      <c r="B10" s="5" t="s">
        <v>14</v>
      </c>
      <c r="C10" s="6">
        <v>56666.824999999997</v>
      </c>
      <c r="D10" s="6">
        <v>65346.7</v>
      </c>
      <c r="E10" s="6">
        <v>70359.7</v>
      </c>
      <c r="F10" s="6">
        <v>74533.5</v>
      </c>
      <c r="G10" s="6">
        <v>79120.5</v>
      </c>
      <c r="H10" s="38">
        <v>84843.6</v>
      </c>
      <c r="I10" s="38">
        <v>85000</v>
      </c>
      <c r="J10" s="38">
        <v>85000</v>
      </c>
      <c r="K10" s="38">
        <v>85000</v>
      </c>
      <c r="L10" s="38">
        <v>85000</v>
      </c>
      <c r="M10" s="38">
        <v>85000</v>
      </c>
    </row>
    <row r="11" spans="1:13" x14ac:dyDescent="0.2">
      <c r="A11" s="16" t="s">
        <v>2</v>
      </c>
      <c r="B11" s="8" t="s">
        <v>15</v>
      </c>
      <c r="C11" s="9">
        <f t="shared" ref="C11:E11" si="0">SUM(C4:C7)</f>
        <v>332338.12199999997</v>
      </c>
      <c r="D11" s="9">
        <f t="shared" si="0"/>
        <v>382791.79299999995</v>
      </c>
      <c r="E11" s="9">
        <f t="shared" si="0"/>
        <v>387068.48400000005</v>
      </c>
      <c r="F11" s="9">
        <f t="shared" ref="F11:M11" si="1">SUM(F4:F7)</f>
        <v>397583.15299999999</v>
      </c>
      <c r="G11" s="9">
        <f t="shared" si="1"/>
        <v>418397.33100000006</v>
      </c>
      <c r="H11" s="9">
        <f t="shared" si="1"/>
        <v>409561.06</v>
      </c>
      <c r="I11" s="9">
        <f t="shared" si="1"/>
        <v>370000</v>
      </c>
      <c r="J11" s="9">
        <f t="shared" si="1"/>
        <v>372900</v>
      </c>
      <c r="K11" s="9">
        <f t="shared" si="1"/>
        <v>375800</v>
      </c>
      <c r="L11" s="9">
        <f t="shared" si="1"/>
        <v>378700</v>
      </c>
      <c r="M11" s="9">
        <f t="shared" si="1"/>
        <v>381600</v>
      </c>
    </row>
    <row r="12" spans="1:13" x14ac:dyDescent="0.2">
      <c r="A12" s="14">
        <v>5</v>
      </c>
      <c r="B12" s="5" t="s">
        <v>16</v>
      </c>
      <c r="C12" s="6">
        <f>623051.433-397271.821</f>
        <v>225779.61199999996</v>
      </c>
      <c r="D12" s="6">
        <f>854117.195-597510.414</f>
        <v>256606.78099999996</v>
      </c>
      <c r="E12" s="6">
        <f>638430.663-372748.392</f>
        <v>265682.27099999995</v>
      </c>
      <c r="F12" s="6">
        <f>663089.174-390677.456</f>
        <v>272411.71799999999</v>
      </c>
      <c r="G12" s="6">
        <f>838515.784-528027.928</f>
        <v>310487.85600000003</v>
      </c>
      <c r="H12" s="6">
        <v>384352.12300000002</v>
      </c>
      <c r="I12" s="6">
        <v>315206</v>
      </c>
      <c r="J12" s="6">
        <f t="shared" ref="J12:M12" si="2">I12+2900</f>
        <v>318106</v>
      </c>
      <c r="K12" s="6">
        <f t="shared" si="2"/>
        <v>321006</v>
      </c>
      <c r="L12" s="6">
        <f t="shared" si="2"/>
        <v>323906</v>
      </c>
      <c r="M12" s="6">
        <f t="shared" si="2"/>
        <v>326806</v>
      </c>
    </row>
    <row r="13" spans="1:13" x14ac:dyDescent="0.2">
      <c r="A13" s="14">
        <v>6</v>
      </c>
      <c r="B13" s="5" t="s">
        <v>17</v>
      </c>
      <c r="C13" s="6">
        <v>156795.65700000001</v>
      </c>
      <c r="D13" s="6">
        <f>131442.356</f>
        <v>131442.356</v>
      </c>
      <c r="E13" s="6">
        <v>66175.98</v>
      </c>
      <c r="F13" s="6">
        <v>66264.922000000006</v>
      </c>
      <c r="G13" s="6">
        <v>98091.26</v>
      </c>
      <c r="H13" s="6">
        <v>129342.68700000001</v>
      </c>
      <c r="I13" s="40">
        <v>60000</v>
      </c>
      <c r="J13" s="40">
        <v>60000</v>
      </c>
      <c r="K13" s="40">
        <v>60000</v>
      </c>
      <c r="L13" s="40">
        <v>60000</v>
      </c>
      <c r="M13" s="40">
        <v>60000</v>
      </c>
    </row>
    <row r="14" spans="1:13" x14ac:dyDescent="0.2">
      <c r="A14" s="16" t="s">
        <v>3</v>
      </c>
      <c r="B14" s="8" t="s">
        <v>18</v>
      </c>
      <c r="C14" s="9">
        <f t="shared" ref="C14:E14" si="3">SUM(C12:C13)</f>
        <v>382575.26899999997</v>
      </c>
      <c r="D14" s="9">
        <f t="shared" si="3"/>
        <v>388049.13699999999</v>
      </c>
      <c r="E14" s="9">
        <f t="shared" si="3"/>
        <v>331858.25099999993</v>
      </c>
      <c r="F14" s="9">
        <f t="shared" ref="F14:M14" si="4">SUM(F12:F13)</f>
        <v>338676.64</v>
      </c>
      <c r="G14" s="9">
        <f t="shared" si="4"/>
        <v>408579.11600000004</v>
      </c>
      <c r="H14" s="9">
        <f t="shared" si="4"/>
        <v>513694.81000000006</v>
      </c>
      <c r="I14" s="9">
        <f t="shared" si="4"/>
        <v>375206</v>
      </c>
      <c r="J14" s="9">
        <f t="shared" si="4"/>
        <v>378106</v>
      </c>
      <c r="K14" s="9">
        <f t="shared" si="4"/>
        <v>381006</v>
      </c>
      <c r="L14" s="9">
        <f t="shared" si="4"/>
        <v>383906</v>
      </c>
      <c r="M14" s="9">
        <f t="shared" si="4"/>
        <v>386806</v>
      </c>
    </row>
    <row r="15" spans="1:13" s="24" customFormat="1" ht="16.5" customHeight="1" x14ac:dyDescent="0.2">
      <c r="A15" s="26" t="s">
        <v>4</v>
      </c>
      <c r="B15" s="23" t="s">
        <v>19</v>
      </c>
      <c r="C15" s="39">
        <f t="shared" ref="C15:E15" si="5">C11-C14</f>
        <v>-50237.146999999997</v>
      </c>
      <c r="D15" s="39">
        <f t="shared" si="5"/>
        <v>-5257.344000000041</v>
      </c>
      <c r="E15" s="39">
        <f t="shared" si="5"/>
        <v>55210.233000000124</v>
      </c>
      <c r="F15" s="39">
        <f t="shared" ref="F15:M15" si="6">F11-F14</f>
        <v>58906.512999999977</v>
      </c>
      <c r="G15" s="39">
        <f t="shared" si="6"/>
        <v>9818.2150000000256</v>
      </c>
      <c r="H15" s="39">
        <f t="shared" si="6"/>
        <v>-104133.75000000006</v>
      </c>
      <c r="I15" s="39">
        <f t="shared" si="6"/>
        <v>-5206</v>
      </c>
      <c r="J15" s="39">
        <f t="shared" si="6"/>
        <v>-5206</v>
      </c>
      <c r="K15" s="39">
        <f t="shared" si="6"/>
        <v>-5206</v>
      </c>
      <c r="L15" s="39">
        <f t="shared" si="6"/>
        <v>-5206</v>
      </c>
      <c r="M15" s="39">
        <f t="shared" si="6"/>
        <v>-5206</v>
      </c>
    </row>
    <row r="16" spans="1:13" x14ac:dyDescent="0.2">
      <c r="A16" s="17" t="s">
        <v>5</v>
      </c>
      <c r="B16" s="5" t="s">
        <v>20</v>
      </c>
      <c r="C16" s="6">
        <v>303386</v>
      </c>
      <c r="D16" s="6">
        <f>D4+D5+D8</f>
        <v>325204.717</v>
      </c>
      <c r="E16" s="6">
        <f>E4+E5+E8</f>
        <v>346486.95699999999</v>
      </c>
      <c r="F16" s="6">
        <f>F4+F5+F8</f>
        <v>389373.21799999999</v>
      </c>
      <c r="G16" s="6">
        <f>G4+G5+G8</f>
        <v>409310.44299999997</v>
      </c>
      <c r="H16" s="6">
        <f>H4+H5+H8</f>
        <v>389298.10399999999</v>
      </c>
      <c r="I16" s="6">
        <f t="shared" ref="I16:M16" si="7">I4+I5+I8</f>
        <v>370000</v>
      </c>
      <c r="J16" s="6">
        <f t="shared" si="7"/>
        <v>372900</v>
      </c>
      <c r="K16" s="6">
        <f t="shared" si="7"/>
        <v>375800</v>
      </c>
      <c r="L16" s="6">
        <f t="shared" si="7"/>
        <v>378700</v>
      </c>
      <c r="M16" s="6">
        <f t="shared" si="7"/>
        <v>381600</v>
      </c>
    </row>
    <row r="17" spans="1:13" x14ac:dyDescent="0.2">
      <c r="A17" s="14">
        <v>5</v>
      </c>
      <c r="B17" s="5" t="s">
        <v>21</v>
      </c>
      <c r="C17" s="6">
        <v>225780</v>
      </c>
      <c r="D17" s="6">
        <f>D12</f>
        <v>256606.78099999996</v>
      </c>
      <c r="E17" s="6">
        <f>E12</f>
        <v>265682.27099999995</v>
      </c>
      <c r="F17" s="6">
        <f>F12</f>
        <v>272411.71799999999</v>
      </c>
      <c r="G17" s="6">
        <f>G12</f>
        <v>310487.85600000003</v>
      </c>
      <c r="H17" s="6">
        <f>H12</f>
        <v>384352.12300000002</v>
      </c>
      <c r="I17" s="6">
        <f t="shared" ref="I17:M17" si="8">I12</f>
        <v>315206</v>
      </c>
      <c r="J17" s="6">
        <f t="shared" si="8"/>
        <v>318106</v>
      </c>
      <c r="K17" s="6">
        <f t="shared" si="8"/>
        <v>321006</v>
      </c>
      <c r="L17" s="6">
        <f t="shared" si="8"/>
        <v>323906</v>
      </c>
      <c r="M17" s="6">
        <f t="shared" si="8"/>
        <v>326806</v>
      </c>
    </row>
    <row r="18" spans="1:13" ht="16.5" customHeight="1" x14ac:dyDescent="0.2">
      <c r="A18" s="27" t="s">
        <v>28</v>
      </c>
      <c r="B18" s="25" t="s">
        <v>29</v>
      </c>
      <c r="C18" s="6">
        <f t="shared" ref="C18:E18" si="9">C16-C17</f>
        <v>77606</v>
      </c>
      <c r="D18" s="6">
        <f t="shared" si="9"/>
        <v>68597.936000000045</v>
      </c>
      <c r="E18" s="6">
        <f t="shared" si="9"/>
        <v>80804.686000000045</v>
      </c>
      <c r="F18" s="6">
        <f t="shared" ref="F18:M18" si="10">F16-F17</f>
        <v>116961.5</v>
      </c>
      <c r="G18" s="6">
        <f t="shared" si="10"/>
        <v>98822.586999999941</v>
      </c>
      <c r="H18" s="6">
        <f t="shared" si="10"/>
        <v>4945.9809999999707</v>
      </c>
      <c r="I18" s="6">
        <f>I16-I17</f>
        <v>54794</v>
      </c>
      <c r="J18" s="6">
        <f t="shared" si="10"/>
        <v>54794</v>
      </c>
      <c r="K18" s="6">
        <f t="shared" si="10"/>
        <v>54794</v>
      </c>
      <c r="L18" s="6">
        <f t="shared" si="10"/>
        <v>54794</v>
      </c>
      <c r="M18" s="6">
        <f t="shared" si="10"/>
        <v>54794</v>
      </c>
    </row>
    <row r="19" spans="1:13" x14ac:dyDescent="0.2">
      <c r="A19" s="18">
        <v>8123</v>
      </c>
      <c r="B19" s="10" t="s">
        <v>22</v>
      </c>
      <c r="C19" s="11">
        <v>14500</v>
      </c>
      <c r="D19" s="11">
        <v>500</v>
      </c>
      <c r="E19" s="22">
        <v>0</v>
      </c>
      <c r="F19" s="11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</row>
    <row r="20" spans="1:13" x14ac:dyDescent="0.2">
      <c r="A20" s="18">
        <v>8124</v>
      </c>
      <c r="B20" s="10" t="s">
        <v>23</v>
      </c>
      <c r="C20" s="11">
        <v>15878.915999999999</v>
      </c>
      <c r="D20" s="11">
        <f>12163.401</f>
        <v>12163.401</v>
      </c>
      <c r="E20" s="11">
        <v>13149.016</v>
      </c>
      <c r="F20" s="11">
        <v>8149.7160000000003</v>
      </c>
      <c r="G20" s="11">
        <v>7952.1809999999996</v>
      </c>
      <c r="H20" s="11">
        <v>10584.486000000001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</row>
    <row r="21" spans="1:13" x14ac:dyDescent="0.2">
      <c r="A21" s="18">
        <v>0</v>
      </c>
      <c r="B21" s="10" t="s">
        <v>24</v>
      </c>
      <c r="C21" s="11">
        <f>110093.586+C11-C14+C19-C20</f>
        <v>58477.523000000016</v>
      </c>
      <c r="D21" s="11">
        <f t="shared" ref="D21:E21" si="11">C21+D11-D14+D19-D20</f>
        <v>41556.778000000006</v>
      </c>
      <c r="E21" s="11">
        <f t="shared" si="11"/>
        <v>83617.995000000112</v>
      </c>
      <c r="F21" s="11">
        <f>E21+F11-F14+F19-F20</f>
        <v>134374.79200000007</v>
      </c>
      <c r="G21" s="11">
        <f>F21+G11-G14+G19-G20</f>
        <v>136240.82600000009</v>
      </c>
      <c r="H21" s="11">
        <f>G21+H11-H14+H19-H20</f>
        <v>21522.59</v>
      </c>
      <c r="I21" s="11">
        <f>G21+3000+I22-I13</f>
        <v>134034.82600000009</v>
      </c>
      <c r="J21" s="11">
        <f>I21+J22-J13</f>
        <v>128828.82600000009</v>
      </c>
      <c r="K21" s="11">
        <f t="shared" ref="K21:M21" si="12">J21+K22-K13</f>
        <v>123622.82600000009</v>
      </c>
      <c r="L21" s="11">
        <f t="shared" si="12"/>
        <v>118416.82600000009</v>
      </c>
      <c r="M21" s="11">
        <f t="shared" si="12"/>
        <v>113210.82600000009</v>
      </c>
    </row>
    <row r="22" spans="1:13" x14ac:dyDescent="0.2">
      <c r="A22" s="19" t="s">
        <v>6</v>
      </c>
      <c r="B22" s="12" t="s">
        <v>25</v>
      </c>
      <c r="C22" s="13">
        <f t="shared" ref="C22:E22" si="13">C18-C20</f>
        <v>61727.084000000003</v>
      </c>
      <c r="D22" s="13">
        <f t="shared" si="13"/>
        <v>56434.535000000047</v>
      </c>
      <c r="E22" s="13">
        <f t="shared" si="13"/>
        <v>67655.670000000042</v>
      </c>
      <c r="F22" s="13">
        <f t="shared" ref="F22:M22" si="14">F18-F20</f>
        <v>108811.784</v>
      </c>
      <c r="G22" s="13">
        <f t="shared" si="14"/>
        <v>90870.405999999944</v>
      </c>
      <c r="H22" s="13">
        <f t="shared" si="14"/>
        <v>-5638.5050000000301</v>
      </c>
      <c r="I22" s="13">
        <f>I18-I20</f>
        <v>54794</v>
      </c>
      <c r="J22" s="13">
        <f t="shared" si="14"/>
        <v>54794</v>
      </c>
      <c r="K22" s="13">
        <f t="shared" si="14"/>
        <v>54794</v>
      </c>
      <c r="L22" s="13">
        <f t="shared" si="14"/>
        <v>54794</v>
      </c>
      <c r="M22" s="13">
        <f t="shared" si="14"/>
        <v>54794</v>
      </c>
    </row>
    <row r="23" spans="1:13" x14ac:dyDescent="0.2">
      <c r="A23" s="20" t="s">
        <v>7</v>
      </c>
      <c r="B23" s="10" t="s">
        <v>26</v>
      </c>
      <c r="C23" s="11">
        <v>51498.800999999999</v>
      </c>
      <c r="D23" s="11">
        <f>C23+D19-D20</f>
        <v>39835.4</v>
      </c>
      <c r="E23" s="11">
        <f t="shared" ref="E23:M23" si="15">D23+E19-E20</f>
        <v>26686.384000000002</v>
      </c>
      <c r="F23" s="11">
        <f t="shared" si="15"/>
        <v>18536.668000000001</v>
      </c>
      <c r="G23" s="11">
        <f t="shared" si="15"/>
        <v>10584.487000000001</v>
      </c>
      <c r="H23" s="11">
        <f t="shared" si="15"/>
        <v>1.0000000002037268E-3</v>
      </c>
      <c r="I23" s="11">
        <f t="shared" si="15"/>
        <v>1.0000000002037268E-3</v>
      </c>
      <c r="J23" s="11">
        <f t="shared" si="15"/>
        <v>1.0000000002037268E-3</v>
      </c>
      <c r="K23" s="11">
        <f t="shared" si="15"/>
        <v>1.0000000002037268E-3</v>
      </c>
      <c r="L23" s="11">
        <f t="shared" si="15"/>
        <v>1.0000000002037268E-3</v>
      </c>
      <c r="M23" s="11">
        <f t="shared" si="15"/>
        <v>1.0000000002037268E-3</v>
      </c>
    </row>
    <row r="24" spans="1:13" x14ac:dyDescent="0.2">
      <c r="A24" s="20" t="s">
        <v>7</v>
      </c>
      <c r="B24" s="10" t="s">
        <v>27</v>
      </c>
      <c r="C24" s="22">
        <v>0</v>
      </c>
      <c r="D24" s="22">
        <f>66.974</f>
        <v>66.974000000000004</v>
      </c>
      <c r="E24" s="22">
        <v>73.510999999999996</v>
      </c>
      <c r="F24" s="22">
        <v>83.55</v>
      </c>
      <c r="G24" s="22">
        <v>104.41200000000001</v>
      </c>
      <c r="H24" s="22">
        <v>104.41200000000001</v>
      </c>
      <c r="I24" s="22">
        <v>80</v>
      </c>
      <c r="J24" s="22">
        <v>80</v>
      </c>
      <c r="K24" s="22">
        <v>80</v>
      </c>
      <c r="L24" s="22">
        <v>80</v>
      </c>
      <c r="M24" s="22">
        <v>80</v>
      </c>
    </row>
    <row r="25" spans="1:13" x14ac:dyDescent="0.2">
      <c r="A25" s="30" t="s">
        <v>32</v>
      </c>
    </row>
    <row r="26" spans="1:13" x14ac:dyDescent="0.2">
      <c r="A26" s="33" t="s">
        <v>33</v>
      </c>
    </row>
    <row r="27" spans="1:13" x14ac:dyDescent="0.2">
      <c r="C27" s="7"/>
    </row>
  </sheetData>
  <printOptions horizontalCentered="1"/>
  <pageMargins left="0.25" right="0.25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SVR 24-28 schválený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Střednědobý výhled rozpočtu města            Černošic</dc:title>
  <dc:creator>f001</dc:creator>
  <cp:keywords>()</cp:keywords>
  <cp:lastModifiedBy>msnoblov</cp:lastModifiedBy>
  <cp:lastPrinted>2023-07-24T10:53:19Z</cp:lastPrinted>
  <dcterms:created xsi:type="dcterms:W3CDTF">2020-11-03T14:38:37Z</dcterms:created>
  <dcterms:modified xsi:type="dcterms:W3CDTF">2023-10-05T12:24:01Z</dcterms:modified>
</cp:coreProperties>
</file>