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1_ROZPOČET\ROZPOČET 2023\2023_Rozpocet\Priprava rozpoctu\Zveřejněno\"/>
    </mc:Choice>
  </mc:AlternateContent>
  <bookViews>
    <workbookView xWindow="-120" yWindow="-120" windowWidth="29040" windowHeight="15840"/>
  </bookViews>
  <sheets>
    <sheet name="Schválený rozpočet 2023" sheetId="1" r:id="rId1"/>
    <sheet name="Příspěvky zřízeným organizacím" sheetId="2" r:id="rId2"/>
  </sheets>
  <definedNames>
    <definedName name="_xlnm.Print_Titles" localSheetId="0">'Schválený rozpočet 2023'!$2:$5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3" i="1" l="1"/>
  <c r="D126" i="1" s="1"/>
  <c r="D128" i="1" s="1"/>
  <c r="E113" i="1"/>
  <c r="E87" i="1"/>
  <c r="E104" i="1"/>
  <c r="E79" i="1"/>
  <c r="E22" i="2"/>
  <c r="E21" i="2"/>
  <c r="E26" i="2"/>
  <c r="E25" i="2"/>
  <c r="H126" i="1"/>
  <c r="G126" i="1"/>
  <c r="E126" i="1"/>
  <c r="D120" i="1"/>
  <c r="H119" i="1"/>
  <c r="H120" i="1" s="1"/>
  <c r="G119" i="1"/>
  <c r="G120" i="1" s="1"/>
  <c r="E112" i="1"/>
  <c r="E80" i="1"/>
  <c r="H68" i="1"/>
  <c r="G68" i="1"/>
  <c r="D66" i="1"/>
  <c r="H64" i="1"/>
  <c r="G64" i="1"/>
  <c r="G66" i="1" s="1"/>
  <c r="G128" i="1" s="1"/>
  <c r="E64" i="1"/>
  <c r="E66" i="1" s="1"/>
  <c r="D64" i="1"/>
  <c r="H63" i="1"/>
  <c r="G57" i="1"/>
  <c r="E57" i="1"/>
  <c r="D57" i="1"/>
  <c r="H56" i="1"/>
  <c r="H57" i="1" s="1"/>
  <c r="G51" i="1"/>
  <c r="E51" i="1"/>
  <c r="D51" i="1"/>
  <c r="H50" i="1"/>
  <c r="H51" i="1" s="1"/>
  <c r="G22" i="1"/>
  <c r="E22" i="1"/>
  <c r="D22" i="1"/>
  <c r="H21" i="1"/>
  <c r="H22" i="1" s="1"/>
  <c r="E120" i="1" l="1"/>
  <c r="E128" i="1" s="1"/>
  <c r="E20" i="2"/>
  <c r="E23" i="2" s="1"/>
  <c r="H66" i="1"/>
  <c r="H128" i="1" s="1"/>
</calcChain>
</file>

<file path=xl/sharedStrings.xml><?xml version="1.0" encoding="utf-8"?>
<sst xmlns="http://schemas.openxmlformats.org/spreadsheetml/2006/main" count="160" uniqueCount="121">
  <si>
    <t>OdPa</t>
  </si>
  <si>
    <t>Pol</t>
  </si>
  <si>
    <t>Název</t>
  </si>
  <si>
    <t>Příjmy</t>
  </si>
  <si>
    <t>Výdaje</t>
  </si>
  <si>
    <t>Rozpočet
schválený 2022</t>
  </si>
  <si>
    <t>Skutečnost
2022 odhad</t>
  </si>
  <si>
    <t>Rozpočtové příjmy</t>
  </si>
  <si>
    <t>Daňové</t>
  </si>
  <si>
    <t>Příjem z daně z příjmů FO placené plátci</t>
  </si>
  <si>
    <t>Příjem z daně z příjmů FO placené poplatníky</t>
  </si>
  <si>
    <t>Př.z DPFO vybírané srážkou podle zvlášt.sazby daně</t>
  </si>
  <si>
    <t>Příjem z daně z příjmů právnických osob</t>
  </si>
  <si>
    <t>Př.z DPPO v případech, kdy poplat. je obec, s výj.</t>
  </si>
  <si>
    <t>Příjem z daně z přidané hodnoty</t>
  </si>
  <si>
    <t>Příjem z poplatku ze psů</t>
  </si>
  <si>
    <t>Příjem z poplatku z pobytu</t>
  </si>
  <si>
    <t>Příjem z poplatku za užívání veřej. prostranství</t>
  </si>
  <si>
    <t>Př.z poplatku za obecní systém odpad.hosp.a příj.z</t>
  </si>
  <si>
    <t>Příjem ze správních poplatků</t>
  </si>
  <si>
    <t>Př.z daně z hazard.her s výj.dílčí daně z tech.her</t>
  </si>
  <si>
    <t>Příjem z daně z nemovitých věcí</t>
  </si>
  <si>
    <t>Příjmy rozpočtu 2022 nerozpočtované na rok 2023</t>
  </si>
  <si>
    <t>Daňové příjmy celkem</t>
  </si>
  <si>
    <t>Nedaňové</t>
  </si>
  <si>
    <t>Ostatní správa v prům., staveb., obch. a službách</t>
  </si>
  <si>
    <t>Dopravní obslužnost veřejnými službami - linková</t>
  </si>
  <si>
    <t>Ostatní záležitosti v dopravě</t>
  </si>
  <si>
    <t>Pitná voda</t>
  </si>
  <si>
    <t>Odvádění a čištění odpadn. vod a nakládání s kaly</t>
  </si>
  <si>
    <t>Mateřské školy</t>
  </si>
  <si>
    <t>Základní školy</t>
  </si>
  <si>
    <t>Základní umělecké školy</t>
  </si>
  <si>
    <t>Činnosti knihovnické</t>
  </si>
  <si>
    <t>Ostatní záležitosti sdělovacích prostředků</t>
  </si>
  <si>
    <t>Zájmová činnost v kultuře</t>
  </si>
  <si>
    <t>Ostatní záležitosti kultury,církví a sděl.prostř.</t>
  </si>
  <si>
    <t>Bytové hospodářství</t>
  </si>
  <si>
    <t>Nebytové hospodářství</t>
  </si>
  <si>
    <t>Pohřebnictví</t>
  </si>
  <si>
    <t>Územní rozvoj</t>
  </si>
  <si>
    <t>Komunální služby a územní rozvoj jinde nezařazené</t>
  </si>
  <si>
    <t>Sběr a svoz ost. odpadů jiných než nebez. a komun.</t>
  </si>
  <si>
    <t>Využívání a zneškodňování komunálních odpadů</t>
  </si>
  <si>
    <t>Ostatní správa v ochraně životního prostředí</t>
  </si>
  <si>
    <t>Domovy pro seniory</t>
  </si>
  <si>
    <t>Osobní asist., peč.služba a podpora samost.bydlení</t>
  </si>
  <si>
    <t>Bezpečnost a veřejný pořádek</t>
  </si>
  <si>
    <t>Činnost místní správy</t>
  </si>
  <si>
    <t>Obecné příjmy a výdaje z finančních operací</t>
  </si>
  <si>
    <t>Nedaňové příjmy celkem</t>
  </si>
  <si>
    <t>Kapitálové</t>
  </si>
  <si>
    <t>Kapitálové příjmy celkem</t>
  </si>
  <si>
    <t>Dotační</t>
  </si>
  <si>
    <t>Neinv.př.transfery ze SR v rámci souhr.dot.vztahu</t>
  </si>
  <si>
    <t>Ostatní neinv.přijaté transfery ze st. rozpočtu</t>
  </si>
  <si>
    <t>Neinvestiční přijaté transfery od obcí</t>
  </si>
  <si>
    <t>Dotační příjmy celkem</t>
  </si>
  <si>
    <t>Rozpočtové příjmy celkem</t>
  </si>
  <si>
    <t>Rozpočtové výdaje</t>
  </si>
  <si>
    <t>Ozdrav.hosp.zvířat,pol.a spec.plod.a zvl.vet.péče</t>
  </si>
  <si>
    <t>Podpora ostatních produkčních činností</t>
  </si>
  <si>
    <t>Silnice</t>
  </si>
  <si>
    <t>Ostatní záležitosti pozemních komunikací</t>
  </si>
  <si>
    <t>Ostatní záležitosti v silniční dopravě</t>
  </si>
  <si>
    <t>Provoz veřejné železniční dopravy</t>
  </si>
  <si>
    <t>Dopravní obslužnost veřejnými službami - drážní</t>
  </si>
  <si>
    <t>Ostatní záležitosti kultury</t>
  </si>
  <si>
    <t>Poříz.,zach.a obnova hodnot MK, nár. a hist.pověd.</t>
  </si>
  <si>
    <t>Sportovní zařízení ve vlastnictví obce</t>
  </si>
  <si>
    <t>Využití volného času dětí a mládeže</t>
  </si>
  <si>
    <t>Ostatní zájmová činnost a rekreace</t>
  </si>
  <si>
    <t>Veřejné osvětlení</t>
  </si>
  <si>
    <t>Výstavba a údržba místních inženýrských sítí</t>
  </si>
  <si>
    <t>Územní plánování</t>
  </si>
  <si>
    <t>Sběr a svoz komunálních odpadů</t>
  </si>
  <si>
    <t>Protierozní, protilavinová a protipožární ochrana</t>
  </si>
  <si>
    <t>Péče o vzhled obcí a veřejnou zeleň</t>
  </si>
  <si>
    <t>Ostatní sociální péče a pomoc rodině a manželství</t>
  </si>
  <si>
    <t>Ostatní služby a činnosti v oblasti sociální péče</t>
  </si>
  <si>
    <t>Krizová pomoc</t>
  </si>
  <si>
    <t>Ostatní služby a činnosti v oblasti soc. prevence</t>
  </si>
  <si>
    <t>Krizová opatření</t>
  </si>
  <si>
    <t>Požární ochrana - dobrovolná část</t>
  </si>
  <si>
    <t>Zastupitelstva obcí</t>
  </si>
  <si>
    <t>Humanitární zahraniční pomoc přímá</t>
  </si>
  <si>
    <t>Pojištění funkčně nespecifikované</t>
  </si>
  <si>
    <t>Ostatní finanční operace</t>
  </si>
  <si>
    <t>Ostatní činnosti jinde nezařazené</t>
  </si>
  <si>
    <t>Výdaje rozpočtu 2022 nerozpočtované na rok 2023</t>
  </si>
  <si>
    <t>Rozpočtové výdaje celkem</t>
  </si>
  <si>
    <t>Financování</t>
  </si>
  <si>
    <t>Změny stavu krátkodobých prostředků na bank.účtech</t>
  </si>
  <si>
    <t>Uhrazené splátky dlouhodobých přijatých půjč.prost</t>
  </si>
  <si>
    <t>Financování rozpočtu 2022 nerozpočtované na rok 2023</t>
  </si>
  <si>
    <t>Financování celkem</t>
  </si>
  <si>
    <t>CELKEM</t>
  </si>
  <si>
    <t>Příspěvky příspěvkovým organizacím 2023</t>
  </si>
  <si>
    <t>Paragraf</t>
  </si>
  <si>
    <t>Položka</t>
  </si>
  <si>
    <t>Příspěvková organizace</t>
  </si>
  <si>
    <t>Druh příspěvku</t>
  </si>
  <si>
    <t>Výdaje
 v tis. Kč</t>
  </si>
  <si>
    <t>MŠ Karlická</t>
  </si>
  <si>
    <t>provozní</t>
  </si>
  <si>
    <t>provozní "na odpisy"</t>
  </si>
  <si>
    <t>MŠ Topolská</t>
  </si>
  <si>
    <t>MŠ Barevný ostrov</t>
  </si>
  <si>
    <t>MŠ Husova</t>
  </si>
  <si>
    <t>Základní škola</t>
  </si>
  <si>
    <t>Základní umělecká škola</t>
  </si>
  <si>
    <t>mateřské školy</t>
  </si>
  <si>
    <t>základní školy</t>
  </si>
  <si>
    <t>základní umělecké školy</t>
  </si>
  <si>
    <t>školy</t>
  </si>
  <si>
    <t>celkem</t>
  </si>
  <si>
    <t>příspěvek na provoz</t>
  </si>
  <si>
    <t>příspěvek "na odpisy"</t>
  </si>
  <si>
    <t>Schválený rozpočet dle paragrafů na rok 2023</t>
  </si>
  <si>
    <t>ve schváleném rozpočtu na rok 2023</t>
  </si>
  <si>
    <t>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</si>
</sst>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9"/>
      <name val="Arial CE"/>
      <charset val="238"/>
    </font>
    <font>
      <sz val="11"/>
      <name val="Arial CE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3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left"/>
    </xf>
    <xf numFmtId="164" fontId="5" fillId="0" borderId="5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" fontId="7" fillId="0" borderId="2" xfId="0" applyNumberFormat="1" applyFont="1" applyBorder="1" applyAlignment="1">
      <alignment horizontal="left"/>
    </xf>
    <xf numFmtId="4" fontId="7" fillId="0" borderId="3" xfId="0" applyNumberFormat="1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3" fontId="0" fillId="0" borderId="4" xfId="0" applyNumberForma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4" fontId="6" fillId="0" borderId="8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6" fillId="0" borderId="10" xfId="0" applyFont="1" applyBorder="1" applyAlignment="1">
      <alignment horizontal="left"/>
    </xf>
    <xf numFmtId="4" fontId="6" fillId="0" borderId="10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horizontal="left"/>
    </xf>
    <xf numFmtId="164" fontId="7" fillId="0" borderId="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7" fillId="0" borderId="14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4" fontId="6" fillId="0" borderId="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15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0" fillId="0" borderId="0" xfId="0" applyNumberFormat="1"/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164" fontId="9" fillId="0" borderId="14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2" fillId="0" borderId="0" xfId="2"/>
    <xf numFmtId="0" fontId="10" fillId="0" borderId="0" xfId="1" applyFont="1"/>
    <xf numFmtId="0" fontId="1" fillId="0" borderId="0" xfId="1"/>
    <xf numFmtId="0" fontId="12" fillId="0" borderId="17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1" fontId="1" fillId="0" borderId="20" xfId="1" applyNumberFormat="1" applyBorder="1"/>
    <xf numFmtId="1" fontId="1" fillId="0" borderId="21" xfId="1" applyNumberFormat="1" applyBorder="1"/>
    <xf numFmtId="0" fontId="1" fillId="0" borderId="21" xfId="1" applyBorder="1"/>
    <xf numFmtId="164" fontId="1" fillId="0" borderId="22" xfId="1" applyNumberFormat="1" applyBorder="1"/>
    <xf numFmtId="1" fontId="1" fillId="0" borderId="23" xfId="1" applyNumberFormat="1" applyBorder="1"/>
    <xf numFmtId="1" fontId="1" fillId="0" borderId="24" xfId="1" applyNumberFormat="1" applyBorder="1"/>
    <xf numFmtId="0" fontId="1" fillId="0" borderId="24" xfId="1" applyBorder="1"/>
    <xf numFmtId="164" fontId="1" fillId="0" borderId="25" xfId="1" applyNumberFormat="1" applyBorder="1"/>
    <xf numFmtId="1" fontId="1" fillId="0" borderId="26" xfId="1" applyNumberFormat="1" applyBorder="1"/>
    <xf numFmtId="1" fontId="1" fillId="0" borderId="15" xfId="1" applyNumberFormat="1" applyBorder="1"/>
    <xf numFmtId="0" fontId="1" fillId="0" borderId="15" xfId="1" applyBorder="1"/>
    <xf numFmtId="164" fontId="1" fillId="0" borderId="27" xfId="1" applyNumberFormat="1" applyBorder="1"/>
    <xf numFmtId="1" fontId="1" fillId="0" borderId="28" xfId="1" applyNumberFormat="1" applyBorder="1"/>
    <xf numFmtId="1" fontId="1" fillId="0" borderId="14" xfId="1" applyNumberFormat="1" applyBorder="1"/>
    <xf numFmtId="0" fontId="1" fillId="0" borderId="14" xfId="1" applyBorder="1"/>
    <xf numFmtId="164" fontId="1" fillId="0" borderId="29" xfId="1" applyNumberFormat="1" applyBorder="1"/>
    <xf numFmtId="1" fontId="1" fillId="0" borderId="30" xfId="1" applyNumberFormat="1" applyBorder="1"/>
    <xf numFmtId="1" fontId="1" fillId="0" borderId="31" xfId="1" applyNumberFormat="1" applyBorder="1"/>
    <xf numFmtId="0" fontId="1" fillId="0" borderId="31" xfId="1" applyBorder="1"/>
    <xf numFmtId="164" fontId="1" fillId="0" borderId="32" xfId="1" applyNumberFormat="1" applyBorder="1"/>
    <xf numFmtId="1" fontId="1" fillId="0" borderId="33" xfId="1" applyNumberFormat="1" applyBorder="1"/>
    <xf numFmtId="1" fontId="1" fillId="0" borderId="34" xfId="1" applyNumberFormat="1" applyBorder="1"/>
    <xf numFmtId="0" fontId="1" fillId="0" borderId="34" xfId="1" applyBorder="1"/>
    <xf numFmtId="164" fontId="1" fillId="0" borderId="35" xfId="1" applyNumberFormat="1" applyBorder="1"/>
    <xf numFmtId="164" fontId="1" fillId="0" borderId="0" xfId="1" applyNumberFormat="1"/>
    <xf numFmtId="164" fontId="1" fillId="0" borderId="36" xfId="1" applyNumberFormat="1" applyBorder="1"/>
    <xf numFmtId="0" fontId="1" fillId="0" borderId="0" xfId="1" applyAlignment="1">
      <alignment horizontal="right"/>
    </xf>
    <xf numFmtId="4" fontId="7" fillId="0" borderId="2" xfId="0" applyNumberFormat="1" applyFont="1" applyBorder="1"/>
    <xf numFmtId="4" fontId="7" fillId="0" borderId="3" xfId="0" applyNumberFormat="1" applyFont="1" applyBorder="1"/>
    <xf numFmtId="4" fontId="8" fillId="0" borderId="4" xfId="0" applyNumberFormat="1" applyFont="1" applyBorder="1" applyAlignment="1">
      <alignment horizontal="right"/>
    </xf>
    <xf numFmtId="4" fontId="8" fillId="0" borderId="15" xfId="0" applyNumberFormat="1" applyFont="1" applyBorder="1"/>
    <xf numFmtId="4" fontId="7" fillId="0" borderId="2" xfId="0" applyNumberFormat="1" applyFont="1" applyBorder="1" applyAlignment="1">
      <alignment horizontal="right"/>
    </xf>
    <xf numFmtId="4" fontId="7" fillId="0" borderId="13" xfId="0" applyNumberFormat="1" applyFont="1" applyBorder="1"/>
    <xf numFmtId="4" fontId="7" fillId="0" borderId="3" xfId="0" applyNumberFormat="1" applyFont="1" applyBorder="1" applyAlignment="1">
      <alignment horizontal="right"/>
    </xf>
    <xf numFmtId="4" fontId="8" fillId="0" borderId="4" xfId="0" applyNumberFormat="1" applyFont="1" applyBorder="1"/>
    <xf numFmtId="164" fontId="6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164" fontId="5" fillId="0" borderId="5" xfId="0" applyNumberFormat="1" applyFont="1" applyBorder="1" applyAlignment="1">
      <alignment horizontal="center"/>
    </xf>
  </cellXfs>
  <cellStyles count="5">
    <cellStyle name="Normální" xfId="0" builtinId="0"/>
    <cellStyle name="normální 2" xfId="3"/>
    <cellStyle name="Normální 2 2" xfId="2"/>
    <cellStyle name="Normální 2 2 2" xfId="1"/>
    <cellStyle name="Procent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8"/>
  <sheetViews>
    <sheetView tabSelected="1" topLeftCell="A73" workbookViewId="0">
      <selection activeCell="M7" sqref="M7"/>
    </sheetView>
  </sheetViews>
  <sheetFormatPr defaultRowHeight="12.75" x14ac:dyDescent="0.2"/>
  <cols>
    <col min="1" max="1" width="6.7109375" bestFit="1" customWidth="1"/>
    <col min="2" max="2" width="5.42578125" bestFit="1" customWidth="1"/>
    <col min="3" max="3" width="42.7109375" bestFit="1" customWidth="1"/>
    <col min="4" max="5" width="16.7109375" style="40" customWidth="1"/>
    <col min="6" max="6" width="9.140625" style="1"/>
    <col min="7" max="8" width="12.7109375" style="1" customWidth="1"/>
    <col min="9" max="10" width="9.140625" style="1"/>
  </cols>
  <sheetData>
    <row r="2" spans="1:8" s="1" customFormat="1" ht="23.25" x14ac:dyDescent="0.2">
      <c r="A2" s="87" t="s">
        <v>118</v>
      </c>
      <c r="B2" s="87"/>
      <c r="C2" s="87"/>
      <c r="D2" s="87"/>
      <c r="E2" s="87"/>
    </row>
    <row r="3" spans="1:8" s="1" customFormat="1" ht="16.5" thickBot="1" x14ac:dyDescent="0.25">
      <c r="A3" s="2"/>
      <c r="B3" s="2"/>
      <c r="C3" s="2"/>
      <c r="D3" s="2"/>
      <c r="E3" s="2"/>
    </row>
    <row r="4" spans="1:8" s="1" customFormat="1" ht="23.25" thickBot="1" x14ac:dyDescent="0.25">
      <c r="A4" s="3" t="s">
        <v>0</v>
      </c>
      <c r="B4" s="4" t="s">
        <v>1</v>
      </c>
      <c r="C4" s="4" t="s">
        <v>2</v>
      </c>
      <c r="D4" s="5" t="s">
        <v>3</v>
      </c>
      <c r="E4" s="6" t="s">
        <v>4</v>
      </c>
      <c r="G4" s="7" t="s">
        <v>5</v>
      </c>
      <c r="H4" s="7" t="s">
        <v>6</v>
      </c>
    </row>
    <row r="5" spans="1:8" s="1" customFormat="1" ht="13.5" thickBot="1" x14ac:dyDescent="0.25">
      <c r="A5" s="8"/>
      <c r="B5" s="8"/>
      <c r="C5" s="8"/>
      <c r="D5" s="90" t="s">
        <v>120</v>
      </c>
      <c r="E5" s="90" t="s">
        <v>120</v>
      </c>
      <c r="G5" s="7" t="s">
        <v>120</v>
      </c>
      <c r="H5" s="7" t="s">
        <v>120</v>
      </c>
    </row>
    <row r="6" spans="1:8" s="1" customFormat="1" ht="15.75" thickBot="1" x14ac:dyDescent="0.3">
      <c r="A6" s="10" t="s">
        <v>7</v>
      </c>
      <c r="B6" s="11"/>
      <c r="C6" s="11"/>
      <c r="D6" s="12"/>
      <c r="E6" s="13"/>
    </row>
    <row r="7" spans="1:8" s="1" customFormat="1" ht="15.75" thickBot="1" x14ac:dyDescent="0.3">
      <c r="A7" s="14" t="s">
        <v>8</v>
      </c>
      <c r="B7" s="15"/>
      <c r="C7" s="11"/>
      <c r="D7" s="16"/>
      <c r="E7" s="17"/>
      <c r="G7" s="18"/>
      <c r="H7" s="18"/>
    </row>
    <row r="8" spans="1:8" s="1" customFormat="1" x14ac:dyDescent="0.2">
      <c r="A8" s="19">
        <v>0</v>
      </c>
      <c r="B8" s="20">
        <v>1111</v>
      </c>
      <c r="C8" s="20" t="s">
        <v>9</v>
      </c>
      <c r="D8" s="21">
        <v>20000</v>
      </c>
      <c r="E8" s="22">
        <v>0</v>
      </c>
      <c r="G8" s="23">
        <v>18000</v>
      </c>
      <c r="H8" s="23">
        <v>20000</v>
      </c>
    </row>
    <row r="9" spans="1:8" s="1" customFormat="1" x14ac:dyDescent="0.2">
      <c r="A9" s="19">
        <v>0</v>
      </c>
      <c r="B9" s="20">
        <v>1112</v>
      </c>
      <c r="C9" s="20" t="s">
        <v>10</v>
      </c>
      <c r="D9" s="21">
        <v>500</v>
      </c>
      <c r="E9" s="22">
        <v>0</v>
      </c>
      <c r="G9" s="23">
        <v>500</v>
      </c>
      <c r="H9" s="23">
        <v>1600</v>
      </c>
    </row>
    <row r="10" spans="1:8" s="1" customFormat="1" x14ac:dyDescent="0.2">
      <c r="A10" s="19">
        <v>0</v>
      </c>
      <c r="B10" s="20">
        <v>1113</v>
      </c>
      <c r="C10" s="20" t="s">
        <v>11</v>
      </c>
      <c r="D10" s="21">
        <v>2700</v>
      </c>
      <c r="E10" s="22">
        <v>0</v>
      </c>
      <c r="G10" s="23">
        <v>2500</v>
      </c>
      <c r="H10" s="23">
        <v>4000</v>
      </c>
    </row>
    <row r="11" spans="1:8" s="1" customFormat="1" x14ac:dyDescent="0.2">
      <c r="A11" s="19">
        <v>0</v>
      </c>
      <c r="B11" s="20">
        <v>1121</v>
      </c>
      <c r="C11" s="20" t="s">
        <v>12</v>
      </c>
      <c r="D11" s="21">
        <v>27000</v>
      </c>
      <c r="E11" s="22">
        <v>0</v>
      </c>
      <c r="G11" s="23">
        <v>25000</v>
      </c>
      <c r="H11" s="23">
        <v>31000</v>
      </c>
    </row>
    <row r="12" spans="1:8" s="1" customFormat="1" x14ac:dyDescent="0.2">
      <c r="A12" s="19">
        <v>0</v>
      </c>
      <c r="B12" s="20">
        <v>1122</v>
      </c>
      <c r="C12" s="20" t="s">
        <v>13</v>
      </c>
      <c r="D12" s="21">
        <v>7000</v>
      </c>
      <c r="E12" s="22">
        <v>0</v>
      </c>
      <c r="G12" s="23">
        <v>7000</v>
      </c>
      <c r="H12" s="23">
        <v>9232.86</v>
      </c>
    </row>
    <row r="13" spans="1:8" s="1" customFormat="1" x14ac:dyDescent="0.2">
      <c r="A13" s="19">
        <v>0</v>
      </c>
      <c r="B13" s="20">
        <v>1211</v>
      </c>
      <c r="C13" s="20" t="s">
        <v>14</v>
      </c>
      <c r="D13" s="21">
        <v>75000</v>
      </c>
      <c r="E13" s="22">
        <v>0</v>
      </c>
      <c r="G13" s="23">
        <v>60000</v>
      </c>
      <c r="H13" s="23">
        <v>73500</v>
      </c>
    </row>
    <row r="14" spans="1:8" s="1" customFormat="1" x14ac:dyDescent="0.2">
      <c r="A14" s="19">
        <v>0</v>
      </c>
      <c r="B14" s="20">
        <v>1341</v>
      </c>
      <c r="C14" s="20" t="s">
        <v>15</v>
      </c>
      <c r="D14" s="21">
        <v>400</v>
      </c>
      <c r="E14" s="22">
        <v>0</v>
      </c>
      <c r="G14" s="23">
        <v>400</v>
      </c>
      <c r="H14" s="23">
        <v>425</v>
      </c>
    </row>
    <row r="15" spans="1:8" s="1" customFormat="1" x14ac:dyDescent="0.2">
      <c r="A15" s="19">
        <v>0</v>
      </c>
      <c r="B15" s="20">
        <v>1342</v>
      </c>
      <c r="C15" s="20" t="s">
        <v>16</v>
      </c>
      <c r="D15" s="21">
        <v>20</v>
      </c>
      <c r="E15" s="22">
        <v>0</v>
      </c>
      <c r="G15" s="23">
        <v>25</v>
      </c>
      <c r="H15" s="23">
        <v>90</v>
      </c>
    </row>
    <row r="16" spans="1:8" s="1" customFormat="1" x14ac:dyDescent="0.2">
      <c r="A16" s="19">
        <v>0</v>
      </c>
      <c r="B16" s="20">
        <v>1343</v>
      </c>
      <c r="C16" s="20" t="s">
        <v>17</v>
      </c>
      <c r="D16" s="21">
        <v>150</v>
      </c>
      <c r="E16" s="22">
        <v>0</v>
      </c>
      <c r="G16" s="23">
        <v>150</v>
      </c>
      <c r="H16" s="23">
        <v>200</v>
      </c>
    </row>
    <row r="17" spans="1:8" s="1" customFormat="1" x14ac:dyDescent="0.2">
      <c r="A17" s="19">
        <v>0</v>
      </c>
      <c r="B17" s="20">
        <v>1345</v>
      </c>
      <c r="C17" s="20" t="s">
        <v>18</v>
      </c>
      <c r="D17" s="21">
        <v>6800</v>
      </c>
      <c r="E17" s="22">
        <v>0</v>
      </c>
      <c r="G17" s="23">
        <v>6800</v>
      </c>
      <c r="H17" s="23">
        <v>7030</v>
      </c>
    </row>
    <row r="18" spans="1:8" s="1" customFormat="1" x14ac:dyDescent="0.2">
      <c r="A18" s="19">
        <v>0</v>
      </c>
      <c r="B18" s="20">
        <v>1361</v>
      </c>
      <c r="C18" s="20" t="s">
        <v>19</v>
      </c>
      <c r="D18" s="21">
        <v>39020</v>
      </c>
      <c r="E18" s="22">
        <v>0</v>
      </c>
      <c r="G18" s="23">
        <v>39025</v>
      </c>
      <c r="H18" s="23">
        <v>43500</v>
      </c>
    </row>
    <row r="19" spans="1:8" s="1" customFormat="1" x14ac:dyDescent="0.2">
      <c r="A19" s="19">
        <v>0</v>
      </c>
      <c r="B19" s="20">
        <v>1381</v>
      </c>
      <c r="C19" s="20" t="s">
        <v>20</v>
      </c>
      <c r="D19" s="21">
        <v>800</v>
      </c>
      <c r="E19" s="22">
        <v>0</v>
      </c>
      <c r="G19" s="23">
        <v>600</v>
      </c>
      <c r="H19" s="23">
        <v>1000</v>
      </c>
    </row>
    <row r="20" spans="1:8" s="1" customFormat="1" x14ac:dyDescent="0.2">
      <c r="A20" s="19">
        <v>0</v>
      </c>
      <c r="B20" s="20">
        <v>1511</v>
      </c>
      <c r="C20" s="20" t="s">
        <v>21</v>
      </c>
      <c r="D20" s="21">
        <v>12500</v>
      </c>
      <c r="E20" s="22">
        <v>0</v>
      </c>
      <c r="G20" s="23">
        <v>12500</v>
      </c>
      <c r="H20" s="23">
        <v>12500</v>
      </c>
    </row>
    <row r="21" spans="1:8" s="1" customFormat="1" ht="13.5" thickBot="1" x14ac:dyDescent="0.25">
      <c r="A21" s="19" t="s">
        <v>22</v>
      </c>
      <c r="B21" s="24"/>
      <c r="C21" s="24"/>
      <c r="D21" s="25"/>
      <c r="E21" s="26"/>
      <c r="G21" s="23"/>
      <c r="H21" s="23">
        <f>31+10.35</f>
        <v>41.35</v>
      </c>
    </row>
    <row r="22" spans="1:8" s="1" customFormat="1" ht="15.75" thickBot="1" x14ac:dyDescent="0.3">
      <c r="A22" s="10" t="s">
        <v>23</v>
      </c>
      <c r="B22" s="27"/>
      <c r="C22" s="27"/>
      <c r="D22" s="82">
        <f>SUM(D8:D20)</f>
        <v>191890</v>
      </c>
      <c r="E22" s="83">
        <f>SUM(E8:E20)</f>
        <v>0</v>
      </c>
      <c r="F22" s="40"/>
      <c r="G22" s="85">
        <f>SUM(G8:G21)</f>
        <v>172500</v>
      </c>
      <c r="H22" s="85">
        <f>SUM(H8:H21)</f>
        <v>204119.21</v>
      </c>
    </row>
    <row r="23" spans="1:8" s="1" customFormat="1" ht="13.5" thickBot="1" x14ac:dyDescent="0.25">
      <c r="A23" s="8"/>
      <c r="B23" s="8"/>
      <c r="C23" s="8"/>
      <c r="D23" s="9"/>
      <c r="E23" s="9"/>
      <c r="G23" s="29"/>
      <c r="H23" s="29"/>
    </row>
    <row r="24" spans="1:8" s="1" customFormat="1" ht="15.75" thickBot="1" x14ac:dyDescent="0.3">
      <c r="A24" s="14" t="s">
        <v>24</v>
      </c>
      <c r="B24" s="15"/>
      <c r="C24" s="11"/>
      <c r="D24" s="16"/>
      <c r="E24" s="17"/>
      <c r="G24" s="30"/>
      <c r="H24" s="30"/>
    </row>
    <row r="25" spans="1:8" s="1" customFormat="1" ht="13.5" thickBot="1" x14ac:dyDescent="0.25">
      <c r="A25" s="31">
        <v>2169</v>
      </c>
      <c r="B25" s="32"/>
      <c r="C25" s="32" t="s">
        <v>25</v>
      </c>
      <c r="D25" s="33">
        <v>400</v>
      </c>
      <c r="E25" s="34">
        <v>0</v>
      </c>
      <c r="G25" s="23">
        <v>400</v>
      </c>
      <c r="H25" s="23">
        <v>204</v>
      </c>
    </row>
    <row r="26" spans="1:8" s="1" customFormat="1" ht="13.5" thickBot="1" x14ac:dyDescent="0.25">
      <c r="A26" s="31">
        <v>2292</v>
      </c>
      <c r="B26" s="32"/>
      <c r="C26" s="32" t="s">
        <v>26</v>
      </c>
      <c r="D26" s="33">
        <v>7</v>
      </c>
      <c r="E26" s="34">
        <v>0</v>
      </c>
      <c r="G26" s="23">
        <v>7</v>
      </c>
      <c r="H26" s="23">
        <v>95.445999999999998</v>
      </c>
    </row>
    <row r="27" spans="1:8" s="1" customFormat="1" ht="13.5" thickBot="1" x14ac:dyDescent="0.25">
      <c r="A27" s="31">
        <v>2299</v>
      </c>
      <c r="B27" s="32"/>
      <c r="C27" s="32" t="s">
        <v>27</v>
      </c>
      <c r="D27" s="33">
        <v>16500</v>
      </c>
      <c r="E27" s="34">
        <v>0</v>
      </c>
      <c r="G27" s="23">
        <v>15500</v>
      </c>
      <c r="H27" s="23">
        <v>40000</v>
      </c>
    </row>
    <row r="28" spans="1:8" s="1" customFormat="1" ht="13.5" thickBot="1" x14ac:dyDescent="0.25">
      <c r="A28" s="31">
        <v>2310</v>
      </c>
      <c r="B28" s="32"/>
      <c r="C28" s="32" t="s">
        <v>28</v>
      </c>
      <c r="D28" s="33">
        <v>28130</v>
      </c>
      <c r="E28" s="34">
        <v>0</v>
      </c>
      <c r="G28" s="23">
        <v>25130</v>
      </c>
      <c r="H28" s="23">
        <v>24500</v>
      </c>
    </row>
    <row r="29" spans="1:8" s="1" customFormat="1" ht="13.5" thickBot="1" x14ac:dyDescent="0.25">
      <c r="A29" s="31">
        <v>2321</v>
      </c>
      <c r="B29" s="32"/>
      <c r="C29" s="32" t="s">
        <v>29</v>
      </c>
      <c r="D29" s="33">
        <v>1210</v>
      </c>
      <c r="E29" s="34">
        <v>0</v>
      </c>
      <c r="G29" s="23">
        <v>1210</v>
      </c>
      <c r="H29" s="23">
        <v>1350</v>
      </c>
    </row>
    <row r="30" spans="1:8" s="1" customFormat="1" ht="13.5" thickBot="1" x14ac:dyDescent="0.25">
      <c r="A30" s="31">
        <v>3111</v>
      </c>
      <c r="B30" s="32"/>
      <c r="C30" s="32" t="s">
        <v>30</v>
      </c>
      <c r="D30" s="33">
        <v>2950</v>
      </c>
      <c r="E30" s="34">
        <v>0</v>
      </c>
      <c r="G30" s="23">
        <v>500</v>
      </c>
      <c r="H30" s="23">
        <v>35.851999999999997</v>
      </c>
    </row>
    <row r="31" spans="1:8" s="1" customFormat="1" ht="13.5" thickBot="1" x14ac:dyDescent="0.25">
      <c r="A31" s="31">
        <v>3113</v>
      </c>
      <c r="B31" s="32"/>
      <c r="C31" s="32" t="s">
        <v>31</v>
      </c>
      <c r="D31" s="33">
        <v>12117</v>
      </c>
      <c r="E31" s="34">
        <v>0</v>
      </c>
      <c r="G31" s="23">
        <v>850</v>
      </c>
      <c r="H31" s="23">
        <v>1650</v>
      </c>
    </row>
    <row r="32" spans="1:8" s="1" customFormat="1" ht="13.5" thickBot="1" x14ac:dyDescent="0.25">
      <c r="A32" s="31">
        <v>3231</v>
      </c>
      <c r="B32" s="32"/>
      <c r="C32" s="32" t="s">
        <v>32</v>
      </c>
      <c r="D32" s="33">
        <v>400</v>
      </c>
      <c r="E32" s="34">
        <v>0</v>
      </c>
      <c r="G32" s="23">
        <v>0</v>
      </c>
      <c r="H32" s="23">
        <v>0</v>
      </c>
    </row>
    <row r="33" spans="1:8" s="1" customFormat="1" ht="13.5" thickBot="1" x14ac:dyDescent="0.25">
      <c r="A33" s="31">
        <v>3314</v>
      </c>
      <c r="B33" s="32"/>
      <c r="C33" s="32" t="s">
        <v>33</v>
      </c>
      <c r="D33" s="33">
        <v>55</v>
      </c>
      <c r="E33" s="34">
        <v>0</v>
      </c>
      <c r="G33" s="23">
        <v>55</v>
      </c>
      <c r="H33" s="23">
        <v>85.274000000000001</v>
      </c>
    </row>
    <row r="34" spans="1:8" s="1" customFormat="1" ht="13.5" thickBot="1" x14ac:dyDescent="0.25">
      <c r="A34" s="31">
        <v>3349</v>
      </c>
      <c r="B34" s="32"/>
      <c r="C34" s="32" t="s">
        <v>34</v>
      </c>
      <c r="D34" s="33">
        <v>480</v>
      </c>
      <c r="E34" s="34">
        <v>0</v>
      </c>
      <c r="G34" s="23">
        <v>480</v>
      </c>
      <c r="H34" s="23">
        <v>345</v>
      </c>
    </row>
    <row r="35" spans="1:8" s="1" customFormat="1" ht="13.5" thickBot="1" x14ac:dyDescent="0.25">
      <c r="A35" s="31">
        <v>3392</v>
      </c>
      <c r="B35" s="32"/>
      <c r="C35" s="32" t="s">
        <v>35</v>
      </c>
      <c r="D35" s="33">
        <v>785</v>
      </c>
      <c r="E35" s="34">
        <v>0</v>
      </c>
      <c r="G35" s="23">
        <v>150</v>
      </c>
      <c r="H35" s="23">
        <v>420</v>
      </c>
    </row>
    <row r="36" spans="1:8" s="1" customFormat="1" ht="13.5" thickBot="1" x14ac:dyDescent="0.25">
      <c r="A36" s="31">
        <v>3399</v>
      </c>
      <c r="B36" s="32"/>
      <c r="C36" s="32" t="s">
        <v>36</v>
      </c>
      <c r="D36" s="33">
        <v>250</v>
      </c>
      <c r="E36" s="34">
        <v>0</v>
      </c>
      <c r="G36" s="23">
        <v>240</v>
      </c>
      <c r="H36" s="23">
        <v>220</v>
      </c>
    </row>
    <row r="37" spans="1:8" s="1" customFormat="1" ht="13.5" thickBot="1" x14ac:dyDescent="0.25">
      <c r="A37" s="31">
        <v>3612</v>
      </c>
      <c r="B37" s="32"/>
      <c r="C37" s="32" t="s">
        <v>37</v>
      </c>
      <c r="D37" s="33">
        <v>735</v>
      </c>
      <c r="E37" s="34">
        <v>0</v>
      </c>
      <c r="G37" s="23">
        <v>693</v>
      </c>
      <c r="H37" s="23">
        <v>910</v>
      </c>
    </row>
    <row r="38" spans="1:8" s="1" customFormat="1" ht="13.5" thickBot="1" x14ac:dyDescent="0.25">
      <c r="A38" s="31">
        <v>3613</v>
      </c>
      <c r="B38" s="32"/>
      <c r="C38" s="32" t="s">
        <v>38</v>
      </c>
      <c r="D38" s="33">
        <v>2254.6390000000001</v>
      </c>
      <c r="E38" s="34">
        <v>0</v>
      </c>
      <c r="G38" s="23">
        <v>1239.5</v>
      </c>
      <c r="H38" s="23">
        <v>2430</v>
      </c>
    </row>
    <row r="39" spans="1:8" s="1" customFormat="1" ht="13.5" thickBot="1" x14ac:dyDescent="0.25">
      <c r="A39" s="31">
        <v>3632</v>
      </c>
      <c r="B39" s="32"/>
      <c r="C39" s="32" t="s">
        <v>39</v>
      </c>
      <c r="D39" s="33">
        <v>50</v>
      </c>
      <c r="E39" s="34">
        <v>0</v>
      </c>
      <c r="G39" s="23">
        <v>50</v>
      </c>
      <c r="H39" s="23">
        <v>60</v>
      </c>
    </row>
    <row r="40" spans="1:8" s="1" customFormat="1" ht="13.5" thickBot="1" x14ac:dyDescent="0.25">
      <c r="A40" s="31">
        <v>3636</v>
      </c>
      <c r="B40" s="32"/>
      <c r="C40" s="32" t="s">
        <v>40</v>
      </c>
      <c r="D40" s="33">
        <v>50</v>
      </c>
      <c r="E40" s="34">
        <v>0</v>
      </c>
      <c r="G40" s="23">
        <v>250</v>
      </c>
      <c r="H40" s="23">
        <v>180</v>
      </c>
    </row>
    <row r="41" spans="1:8" s="1" customFormat="1" ht="13.5" thickBot="1" x14ac:dyDescent="0.25">
      <c r="A41" s="31">
        <v>3639</v>
      </c>
      <c r="B41" s="32"/>
      <c r="C41" s="32" t="s">
        <v>41</v>
      </c>
      <c r="D41" s="33">
        <v>25</v>
      </c>
      <c r="E41" s="34">
        <v>0</v>
      </c>
      <c r="G41" s="23">
        <v>25</v>
      </c>
      <c r="H41" s="23">
        <v>45</v>
      </c>
    </row>
    <row r="42" spans="1:8" s="1" customFormat="1" ht="13.5" thickBot="1" x14ac:dyDescent="0.25">
      <c r="A42" s="31">
        <v>3723</v>
      </c>
      <c r="B42" s="32"/>
      <c r="C42" s="32" t="s">
        <v>42</v>
      </c>
      <c r="D42" s="33">
        <v>80</v>
      </c>
      <c r="E42" s="34">
        <v>0</v>
      </c>
      <c r="G42" s="23">
        <v>80</v>
      </c>
      <c r="H42" s="23">
        <v>530</v>
      </c>
    </row>
    <row r="43" spans="1:8" s="1" customFormat="1" ht="13.5" thickBot="1" x14ac:dyDescent="0.25">
      <c r="A43" s="31">
        <v>3725</v>
      </c>
      <c r="B43" s="32"/>
      <c r="C43" s="32" t="s">
        <v>43</v>
      </c>
      <c r="D43" s="33">
        <v>1750</v>
      </c>
      <c r="E43" s="34">
        <v>0</v>
      </c>
      <c r="G43" s="23">
        <v>1750</v>
      </c>
      <c r="H43" s="23">
        <v>2500</v>
      </c>
    </row>
    <row r="44" spans="1:8" s="1" customFormat="1" ht="13.5" thickBot="1" x14ac:dyDescent="0.25">
      <c r="A44" s="31">
        <v>3769</v>
      </c>
      <c r="B44" s="32"/>
      <c r="C44" s="32" t="s">
        <v>44</v>
      </c>
      <c r="D44" s="33">
        <v>100</v>
      </c>
      <c r="E44" s="34">
        <v>0</v>
      </c>
      <c r="G44" s="23">
        <v>100</v>
      </c>
      <c r="H44" s="23">
        <v>95</v>
      </c>
    </row>
    <row r="45" spans="1:8" s="1" customFormat="1" ht="13.5" thickBot="1" x14ac:dyDescent="0.25">
      <c r="A45" s="31">
        <v>4350</v>
      </c>
      <c r="B45" s="32"/>
      <c r="C45" s="32" t="s">
        <v>45</v>
      </c>
      <c r="D45" s="33">
        <v>2850</v>
      </c>
      <c r="E45" s="34">
        <v>0</v>
      </c>
      <c r="G45" s="23">
        <v>2100</v>
      </c>
      <c r="H45" s="23">
        <v>2240</v>
      </c>
    </row>
    <row r="46" spans="1:8" s="1" customFormat="1" ht="13.5" thickBot="1" x14ac:dyDescent="0.25">
      <c r="A46" s="31">
        <v>4351</v>
      </c>
      <c r="B46" s="32"/>
      <c r="C46" s="32" t="s">
        <v>46</v>
      </c>
      <c r="D46" s="33">
        <v>2800</v>
      </c>
      <c r="E46" s="34">
        <v>0</v>
      </c>
      <c r="G46" s="23">
        <v>1750</v>
      </c>
      <c r="H46" s="23">
        <v>2100</v>
      </c>
    </row>
    <row r="47" spans="1:8" s="1" customFormat="1" ht="13.5" thickBot="1" x14ac:dyDescent="0.25">
      <c r="A47" s="31">
        <v>5311</v>
      </c>
      <c r="B47" s="32"/>
      <c r="C47" s="32" t="s">
        <v>47</v>
      </c>
      <c r="D47" s="33">
        <v>1250</v>
      </c>
      <c r="E47" s="34">
        <v>0</v>
      </c>
      <c r="G47" s="23">
        <v>1400</v>
      </c>
      <c r="H47" s="23">
        <v>1320</v>
      </c>
    </row>
    <row r="48" spans="1:8" s="1" customFormat="1" ht="13.5" thickBot="1" x14ac:dyDescent="0.25">
      <c r="A48" s="31">
        <v>6171</v>
      </c>
      <c r="B48" s="32"/>
      <c r="C48" s="32" t="s">
        <v>48</v>
      </c>
      <c r="D48" s="33">
        <v>331.5</v>
      </c>
      <c r="E48" s="34">
        <v>0</v>
      </c>
      <c r="G48" s="23">
        <v>313.5</v>
      </c>
      <c r="H48" s="23">
        <v>1400</v>
      </c>
    </row>
    <row r="49" spans="1:8" s="1" customFormat="1" ht="13.5" thickBot="1" x14ac:dyDescent="0.25">
      <c r="A49" s="31">
        <v>6310</v>
      </c>
      <c r="B49" s="32"/>
      <c r="C49" s="32" t="s">
        <v>49</v>
      </c>
      <c r="D49" s="33">
        <v>1000</v>
      </c>
      <c r="E49" s="34">
        <v>0</v>
      </c>
      <c r="G49" s="23">
        <v>0</v>
      </c>
      <c r="H49" s="23">
        <v>2200</v>
      </c>
    </row>
    <row r="50" spans="1:8" s="1" customFormat="1" ht="13.5" thickBot="1" x14ac:dyDescent="0.25">
      <c r="A50" s="19" t="s">
        <v>22</v>
      </c>
      <c r="B50" s="32"/>
      <c r="C50" s="32"/>
      <c r="D50" s="33"/>
      <c r="E50" s="34"/>
      <c r="G50" s="35"/>
      <c r="H50" s="35">
        <f>27+68.56+12.672+34+69.528+102.285+63.294</f>
        <v>377.33899999999994</v>
      </c>
    </row>
    <row r="51" spans="1:8" s="1" customFormat="1" ht="15.75" thickBot="1" x14ac:dyDescent="0.3">
      <c r="A51" s="10" t="s">
        <v>50</v>
      </c>
      <c r="B51" s="27"/>
      <c r="C51" s="27"/>
      <c r="D51" s="82">
        <f>SUM(D25:D49)</f>
        <v>76560.138999999996</v>
      </c>
      <c r="E51" s="83">
        <f>SUM(E25:E49)</f>
        <v>0</v>
      </c>
      <c r="F51" s="40"/>
      <c r="G51" s="81">
        <f>SUM(G25:G50)</f>
        <v>54273</v>
      </c>
      <c r="H51" s="81">
        <f>SUM(H25:H50)</f>
        <v>85292.910999999993</v>
      </c>
    </row>
    <row r="52" spans="1:8" s="1" customFormat="1" ht="13.5" thickBot="1" x14ac:dyDescent="0.25">
      <c r="A52" s="8"/>
      <c r="B52" s="8"/>
      <c r="C52" s="8"/>
      <c r="D52" s="9"/>
      <c r="E52" s="9"/>
      <c r="G52" s="29"/>
      <c r="H52" s="29"/>
    </row>
    <row r="53" spans="1:8" s="1" customFormat="1" ht="15.75" thickBot="1" x14ac:dyDescent="0.3">
      <c r="A53" s="14" t="s">
        <v>51</v>
      </c>
      <c r="B53" s="15"/>
      <c r="C53" s="11"/>
      <c r="D53" s="16"/>
      <c r="E53" s="17"/>
      <c r="G53" s="36"/>
      <c r="H53" s="36"/>
    </row>
    <row r="54" spans="1:8" ht="13.5" thickBot="1" x14ac:dyDescent="0.25">
      <c r="A54" s="31">
        <v>2321</v>
      </c>
      <c r="B54" s="32"/>
      <c r="C54" s="32" t="s">
        <v>29</v>
      </c>
      <c r="D54" s="33">
        <v>600</v>
      </c>
      <c r="E54" s="34">
        <v>0</v>
      </c>
      <c r="G54" s="23">
        <v>1500</v>
      </c>
      <c r="H54" s="23">
        <v>1500</v>
      </c>
    </row>
    <row r="55" spans="1:8" ht="13.5" thickBot="1" x14ac:dyDescent="0.25">
      <c r="A55" s="31">
        <v>3636</v>
      </c>
      <c r="B55" s="32"/>
      <c r="C55" s="32" t="s">
        <v>40</v>
      </c>
      <c r="D55" s="33">
        <v>13.5</v>
      </c>
      <c r="E55" s="34">
        <v>0</v>
      </c>
      <c r="G55" s="23">
        <v>520</v>
      </c>
      <c r="H55" s="23">
        <v>50.625</v>
      </c>
    </row>
    <row r="56" spans="1:8" ht="13.5" thickBot="1" x14ac:dyDescent="0.25">
      <c r="A56" s="19" t="s">
        <v>22</v>
      </c>
      <c r="B56" s="20"/>
      <c r="C56" s="20"/>
      <c r="D56" s="21"/>
      <c r="E56" s="22"/>
      <c r="G56" s="23">
        <v>768</v>
      </c>
      <c r="H56" s="23">
        <f>500+300+768+2</f>
        <v>1570</v>
      </c>
    </row>
    <row r="57" spans="1:8" ht="15.75" thickBot="1" x14ac:dyDescent="0.3">
      <c r="A57" s="10" t="s">
        <v>52</v>
      </c>
      <c r="B57" s="27"/>
      <c r="C57" s="27"/>
      <c r="D57" s="78">
        <f>SUM(D54:D55)</f>
        <v>613.5</v>
      </c>
      <c r="E57" s="83">
        <f>SUM(E54:E55)</f>
        <v>0</v>
      </c>
      <c r="F57" s="40"/>
      <c r="G57" s="85">
        <f>SUM(G54:G56)</f>
        <v>2788</v>
      </c>
      <c r="H57" s="85">
        <f>SUM(H54:H56)</f>
        <v>3120.625</v>
      </c>
    </row>
    <row r="58" spans="1:8" ht="13.5" thickBot="1" x14ac:dyDescent="0.25">
      <c r="A58" s="8"/>
      <c r="B58" s="8"/>
      <c r="C58" s="8"/>
      <c r="D58" s="9"/>
      <c r="E58" s="9"/>
      <c r="G58" s="29"/>
      <c r="H58" s="29"/>
    </row>
    <row r="59" spans="1:8" ht="15.75" thickBot="1" x14ac:dyDescent="0.3">
      <c r="A59" s="14" t="s">
        <v>53</v>
      </c>
      <c r="B59" s="15"/>
      <c r="C59" s="11"/>
      <c r="D59" s="16"/>
      <c r="E59" s="17"/>
      <c r="G59" s="37"/>
      <c r="H59" s="37"/>
    </row>
    <row r="60" spans="1:8" x14ac:dyDescent="0.2">
      <c r="A60" s="19">
        <v>0</v>
      </c>
      <c r="B60" s="20">
        <v>4112</v>
      </c>
      <c r="C60" s="20" t="s">
        <v>54</v>
      </c>
      <c r="D60" s="21">
        <v>84471.7</v>
      </c>
      <c r="E60" s="22">
        <v>0</v>
      </c>
      <c r="G60" s="23">
        <v>78804.800000000003</v>
      </c>
      <c r="H60" s="23">
        <v>79120.5</v>
      </c>
    </row>
    <row r="61" spans="1:8" x14ac:dyDescent="0.2">
      <c r="A61" s="19">
        <v>0</v>
      </c>
      <c r="B61" s="20">
        <v>4116</v>
      </c>
      <c r="C61" s="20" t="s">
        <v>55</v>
      </c>
      <c r="D61" s="21">
        <v>27793.5</v>
      </c>
      <c r="E61" s="22">
        <v>0</v>
      </c>
      <c r="G61" s="23">
        <v>26665.93</v>
      </c>
      <c r="H61" s="23">
        <v>27069.866000000002</v>
      </c>
    </row>
    <row r="62" spans="1:8" x14ac:dyDescent="0.2">
      <c r="A62" s="19">
        <v>0</v>
      </c>
      <c r="B62" s="20">
        <v>4121</v>
      </c>
      <c r="C62" s="20" t="s">
        <v>56</v>
      </c>
      <c r="D62" s="21">
        <v>1831</v>
      </c>
      <c r="E62" s="22">
        <v>0</v>
      </c>
      <c r="G62" s="23">
        <v>1426.913</v>
      </c>
      <c r="H62" s="23">
        <v>1405.7239999999999</v>
      </c>
    </row>
    <row r="63" spans="1:8" ht="13.5" thickBot="1" x14ac:dyDescent="0.25">
      <c r="A63" s="19" t="s">
        <v>22</v>
      </c>
      <c r="B63" s="20"/>
      <c r="C63" s="20"/>
      <c r="D63" s="21"/>
      <c r="E63" s="22"/>
      <c r="G63" s="23"/>
      <c r="H63" s="23">
        <f>846.393+160.412+1680.128+1555.349+3900.932+574.24</f>
        <v>8717.4539999999997</v>
      </c>
    </row>
    <row r="64" spans="1:8" ht="15.75" thickBot="1" x14ac:dyDescent="0.3">
      <c r="A64" s="10" t="s">
        <v>57</v>
      </c>
      <c r="B64" s="27"/>
      <c r="C64" s="27"/>
      <c r="D64" s="82">
        <f>SUM(D60:D62)</f>
        <v>114096.2</v>
      </c>
      <c r="E64" s="83">
        <f>SUM(E60:E62)</f>
        <v>0</v>
      </c>
      <c r="G64" s="85">
        <f>SUM(G60:G63)</f>
        <v>106897.64300000001</v>
      </c>
      <c r="H64" s="85">
        <f>SUM(H60:H63)</f>
        <v>116313.54400000001</v>
      </c>
    </row>
    <row r="65" spans="1:8" ht="13.5" thickBot="1" x14ac:dyDescent="0.25">
      <c r="A65" s="19"/>
      <c r="B65" s="20"/>
      <c r="C65" s="20"/>
      <c r="D65" s="21"/>
      <c r="E65" s="22"/>
      <c r="G65" s="23"/>
      <c r="H65" s="23"/>
    </row>
    <row r="66" spans="1:8" ht="15.75" thickBot="1" x14ac:dyDescent="0.3">
      <c r="A66" s="10" t="s">
        <v>58</v>
      </c>
      <c r="B66" s="11"/>
      <c r="C66" s="11"/>
      <c r="D66" s="82">
        <f>SUM(D64,D57,D51,D22)</f>
        <v>383159.83899999998</v>
      </c>
      <c r="E66" s="84">
        <f>SUM(E64,E57,E51,E22)</f>
        <v>0</v>
      </c>
      <c r="G66" s="80">
        <f>SUM(G64,G57,G51,G22)</f>
        <v>336458.64300000004</v>
      </c>
      <c r="H66" s="80">
        <f>SUM(H64,H57,H51,H22)</f>
        <v>408846.29000000004</v>
      </c>
    </row>
    <row r="67" spans="1:8" ht="15.75" thickBot="1" x14ac:dyDescent="0.3">
      <c r="G67" s="41"/>
      <c r="H67" s="41"/>
    </row>
    <row r="68" spans="1:8" ht="24" thickBot="1" x14ac:dyDescent="0.3">
      <c r="A68" s="10" t="s">
        <v>59</v>
      </c>
      <c r="B68" s="11"/>
      <c r="C68" s="11"/>
      <c r="D68" s="12"/>
      <c r="E68" s="13"/>
      <c r="G68" s="7" t="str">
        <f>G4</f>
        <v>Rozpočet
schválený 2022</v>
      </c>
      <c r="H68" s="7" t="str">
        <f>H4</f>
        <v>Skutečnost
2022 odhad</v>
      </c>
    </row>
    <row r="69" spans="1:8" s="1" customFormat="1" ht="13.5" thickBot="1" x14ac:dyDescent="0.25">
      <c r="A69" s="31">
        <v>1014</v>
      </c>
      <c r="B69" s="32"/>
      <c r="C69" s="32" t="s">
        <v>60</v>
      </c>
      <c r="D69" s="33">
        <v>0</v>
      </c>
      <c r="E69" s="34">
        <v>100</v>
      </c>
      <c r="G69" s="35">
        <v>200</v>
      </c>
      <c r="H69" s="35">
        <v>100</v>
      </c>
    </row>
    <row r="70" spans="1:8" s="1" customFormat="1" ht="13.5" thickBot="1" x14ac:dyDescent="0.25">
      <c r="A70" s="31">
        <v>1032</v>
      </c>
      <c r="B70" s="32"/>
      <c r="C70" s="32" t="s">
        <v>61</v>
      </c>
      <c r="D70" s="33">
        <v>0</v>
      </c>
      <c r="E70" s="34">
        <v>100</v>
      </c>
      <c r="G70" s="23">
        <v>100</v>
      </c>
      <c r="H70" s="23">
        <v>0</v>
      </c>
    </row>
    <row r="71" spans="1:8" s="1" customFormat="1" ht="13.5" thickBot="1" x14ac:dyDescent="0.25">
      <c r="A71" s="31">
        <v>2212</v>
      </c>
      <c r="B71" s="32"/>
      <c r="C71" s="32" t="s">
        <v>62</v>
      </c>
      <c r="D71" s="33">
        <v>0</v>
      </c>
      <c r="E71" s="34">
        <v>36357.629999999997</v>
      </c>
      <c r="G71" s="23">
        <v>42089.3</v>
      </c>
      <c r="H71" s="23">
        <v>43000</v>
      </c>
    </row>
    <row r="72" spans="1:8" s="1" customFormat="1" ht="13.5" thickBot="1" x14ac:dyDescent="0.25">
      <c r="A72" s="31">
        <v>2219</v>
      </c>
      <c r="B72" s="32"/>
      <c r="C72" s="32" t="s">
        <v>63</v>
      </c>
      <c r="D72" s="33">
        <v>0</v>
      </c>
      <c r="E72" s="34">
        <v>955.2</v>
      </c>
      <c r="G72" s="23">
        <v>10925</v>
      </c>
      <c r="H72" s="23">
        <v>11078</v>
      </c>
    </row>
    <row r="73" spans="1:8" s="1" customFormat="1" ht="13.5" thickBot="1" x14ac:dyDescent="0.25">
      <c r="A73" s="31">
        <v>2229</v>
      </c>
      <c r="B73" s="32"/>
      <c r="C73" s="32" t="s">
        <v>64</v>
      </c>
      <c r="D73" s="33">
        <v>0</v>
      </c>
      <c r="E73" s="34">
        <v>100</v>
      </c>
      <c r="G73" s="23">
        <v>100</v>
      </c>
      <c r="H73" s="23">
        <v>50</v>
      </c>
    </row>
    <row r="74" spans="1:8" s="1" customFormat="1" ht="13.5" thickBot="1" x14ac:dyDescent="0.25">
      <c r="A74" s="31">
        <v>2242</v>
      </c>
      <c r="B74" s="32"/>
      <c r="C74" s="32" t="s">
        <v>65</v>
      </c>
      <c r="D74" s="33">
        <v>0</v>
      </c>
      <c r="E74" s="34">
        <v>250</v>
      </c>
      <c r="G74" s="23">
        <v>0</v>
      </c>
      <c r="H74" s="23">
        <v>388.16800000000001</v>
      </c>
    </row>
    <row r="75" spans="1:8" s="1" customFormat="1" ht="13.5" thickBot="1" x14ac:dyDescent="0.25">
      <c r="A75" s="31">
        <v>2292</v>
      </c>
      <c r="B75" s="32"/>
      <c r="C75" s="32" t="s">
        <v>26</v>
      </c>
      <c r="D75" s="33">
        <v>0</v>
      </c>
      <c r="E75" s="34">
        <v>920</v>
      </c>
      <c r="G75" s="23">
        <v>2020</v>
      </c>
      <c r="H75" s="23">
        <v>759.93299999999999</v>
      </c>
    </row>
    <row r="76" spans="1:8" s="1" customFormat="1" ht="13.5" thickBot="1" x14ac:dyDescent="0.25">
      <c r="A76" s="31">
        <v>2294</v>
      </c>
      <c r="B76" s="32"/>
      <c r="C76" s="32" t="s">
        <v>66</v>
      </c>
      <c r="D76" s="33">
        <v>0</v>
      </c>
      <c r="E76" s="34">
        <v>1100</v>
      </c>
      <c r="G76" s="23">
        <v>0</v>
      </c>
      <c r="H76" s="23">
        <v>999.49099999999999</v>
      </c>
    </row>
    <row r="77" spans="1:8" s="1" customFormat="1" ht="13.5" thickBot="1" x14ac:dyDescent="0.25">
      <c r="A77" s="31">
        <v>2310</v>
      </c>
      <c r="B77" s="32"/>
      <c r="C77" s="32" t="s">
        <v>28</v>
      </c>
      <c r="D77" s="33">
        <v>0</v>
      </c>
      <c r="E77" s="34">
        <v>19070</v>
      </c>
      <c r="G77" s="23">
        <v>18557.319</v>
      </c>
      <c r="H77" s="23">
        <v>21876</v>
      </c>
    </row>
    <row r="78" spans="1:8" s="1" customFormat="1" ht="13.5" thickBot="1" x14ac:dyDescent="0.25">
      <c r="A78" s="31">
        <v>2321</v>
      </c>
      <c r="B78" s="32"/>
      <c r="C78" s="32" t="s">
        <v>29</v>
      </c>
      <c r="D78" s="33">
        <v>0</v>
      </c>
      <c r="E78" s="34">
        <v>15921.32</v>
      </c>
      <c r="G78" s="23">
        <v>14385.608</v>
      </c>
      <c r="H78" s="23">
        <v>17100</v>
      </c>
    </row>
    <row r="79" spans="1:8" s="1" customFormat="1" ht="13.5" thickBot="1" x14ac:dyDescent="0.25">
      <c r="A79" s="31">
        <v>3111</v>
      </c>
      <c r="B79" s="32"/>
      <c r="C79" s="32" t="s">
        <v>30</v>
      </c>
      <c r="D79" s="33">
        <v>0</v>
      </c>
      <c r="E79" s="34">
        <f>10218.155+0.003</f>
        <v>10218.158000000001</v>
      </c>
      <c r="G79" s="23">
        <v>8911.2919999999995</v>
      </c>
      <c r="H79" s="23">
        <v>7625</v>
      </c>
    </row>
    <row r="80" spans="1:8" s="1" customFormat="1" ht="13.5" thickBot="1" x14ac:dyDescent="0.25">
      <c r="A80" s="31">
        <v>3113</v>
      </c>
      <c r="B80" s="32"/>
      <c r="C80" s="32" t="s">
        <v>31</v>
      </c>
      <c r="D80" s="33">
        <v>0</v>
      </c>
      <c r="E80" s="86">
        <f>19853.579-12</f>
        <v>19841.579000000002</v>
      </c>
      <c r="G80" s="23">
        <v>23276.557000000001</v>
      </c>
      <c r="H80" s="23">
        <v>26500</v>
      </c>
    </row>
    <row r="81" spans="1:8" s="1" customFormat="1" ht="13.5" thickBot="1" x14ac:dyDescent="0.25">
      <c r="A81" s="31">
        <v>3231</v>
      </c>
      <c r="B81" s="32"/>
      <c r="C81" s="32" t="s">
        <v>32</v>
      </c>
      <c r="D81" s="33">
        <v>0</v>
      </c>
      <c r="E81" s="34">
        <v>1816.2529999999999</v>
      </c>
      <c r="G81" s="23">
        <v>660.88300000000004</v>
      </c>
      <c r="H81" s="23">
        <v>740.05200000000002</v>
      </c>
    </row>
    <row r="82" spans="1:8" s="1" customFormat="1" ht="13.5" thickBot="1" x14ac:dyDescent="0.25">
      <c r="A82" s="31">
        <v>3314</v>
      </c>
      <c r="B82" s="32"/>
      <c r="C82" s="32" t="s">
        <v>33</v>
      </c>
      <c r="D82" s="33">
        <v>0</v>
      </c>
      <c r="E82" s="34">
        <v>818</v>
      </c>
      <c r="G82" s="23">
        <v>705</v>
      </c>
      <c r="H82" s="23">
        <v>705</v>
      </c>
    </row>
    <row r="83" spans="1:8" s="1" customFormat="1" ht="13.5" thickBot="1" x14ac:dyDescent="0.25">
      <c r="A83" s="31">
        <v>3319</v>
      </c>
      <c r="B83" s="32"/>
      <c r="C83" s="32" t="s">
        <v>67</v>
      </c>
      <c r="D83" s="33">
        <v>0</v>
      </c>
      <c r="E83" s="34">
        <v>40</v>
      </c>
      <c r="G83" s="23">
        <v>40</v>
      </c>
      <c r="H83" s="23">
        <v>37</v>
      </c>
    </row>
    <row r="84" spans="1:8" s="1" customFormat="1" ht="13.5" thickBot="1" x14ac:dyDescent="0.25">
      <c r="A84" s="31">
        <v>3326</v>
      </c>
      <c r="B84" s="32"/>
      <c r="C84" s="32" t="s">
        <v>68</v>
      </c>
      <c r="D84" s="33">
        <v>0</v>
      </c>
      <c r="E84" s="34">
        <v>17</v>
      </c>
      <c r="G84" s="23">
        <v>6</v>
      </c>
      <c r="H84" s="23">
        <v>1.1619999999999999</v>
      </c>
    </row>
    <row r="85" spans="1:8" s="1" customFormat="1" ht="13.5" thickBot="1" x14ac:dyDescent="0.25">
      <c r="A85" s="31">
        <v>3349</v>
      </c>
      <c r="B85" s="32"/>
      <c r="C85" s="32" t="s">
        <v>34</v>
      </c>
      <c r="D85" s="33">
        <v>0</v>
      </c>
      <c r="E85" s="34">
        <v>1101</v>
      </c>
      <c r="G85" s="23">
        <v>995</v>
      </c>
      <c r="H85" s="23">
        <v>938</v>
      </c>
    </row>
    <row r="86" spans="1:8" s="1" customFormat="1" ht="13.5" thickBot="1" x14ac:dyDescent="0.25">
      <c r="A86" s="31">
        <v>3392</v>
      </c>
      <c r="B86" s="32"/>
      <c r="C86" s="32" t="s">
        <v>35</v>
      </c>
      <c r="D86" s="33">
        <v>0</v>
      </c>
      <c r="E86" s="34">
        <v>873</v>
      </c>
      <c r="G86" s="23">
        <v>527</v>
      </c>
      <c r="H86" s="23">
        <v>650</v>
      </c>
    </row>
    <row r="87" spans="1:8" s="1" customFormat="1" ht="13.5" thickBot="1" x14ac:dyDescent="0.25">
      <c r="A87" s="31">
        <v>3399</v>
      </c>
      <c r="B87" s="32"/>
      <c r="C87" s="32" t="s">
        <v>36</v>
      </c>
      <c r="D87" s="33">
        <v>0</v>
      </c>
      <c r="E87" s="34">
        <f>2642+28</f>
        <v>2670</v>
      </c>
      <c r="G87" s="23">
        <v>2385</v>
      </c>
      <c r="H87" s="23">
        <v>2000</v>
      </c>
    </row>
    <row r="88" spans="1:8" s="1" customFormat="1" ht="13.5" thickBot="1" x14ac:dyDescent="0.25">
      <c r="A88" s="31">
        <v>3412</v>
      </c>
      <c r="B88" s="32"/>
      <c r="C88" s="32" t="s">
        <v>69</v>
      </c>
      <c r="D88" s="33">
        <v>0</v>
      </c>
      <c r="E88" s="34">
        <v>1440</v>
      </c>
      <c r="G88" s="23">
        <v>467</v>
      </c>
      <c r="H88" s="23">
        <v>1100</v>
      </c>
    </row>
    <row r="89" spans="1:8" s="1" customFormat="1" ht="13.5" thickBot="1" x14ac:dyDescent="0.25">
      <c r="A89" s="31">
        <v>3421</v>
      </c>
      <c r="B89" s="32"/>
      <c r="C89" s="32" t="s">
        <v>70</v>
      </c>
      <c r="D89" s="33">
        <v>0</v>
      </c>
      <c r="E89" s="34">
        <v>1550</v>
      </c>
      <c r="G89" s="23">
        <v>4750</v>
      </c>
      <c r="H89" s="23">
        <v>4953.49</v>
      </c>
    </row>
    <row r="90" spans="1:8" s="1" customFormat="1" ht="13.5" thickBot="1" x14ac:dyDescent="0.25">
      <c r="A90" s="31">
        <v>3429</v>
      </c>
      <c r="B90" s="32"/>
      <c r="C90" s="32" t="s">
        <v>71</v>
      </c>
      <c r="D90" s="33">
        <v>0</v>
      </c>
      <c r="E90" s="34">
        <v>1200</v>
      </c>
      <c r="G90" s="23">
        <v>0</v>
      </c>
      <c r="H90" s="23">
        <v>0</v>
      </c>
    </row>
    <row r="91" spans="1:8" s="1" customFormat="1" ht="13.5" thickBot="1" x14ac:dyDescent="0.25">
      <c r="A91" s="31">
        <v>3612</v>
      </c>
      <c r="B91" s="32"/>
      <c r="C91" s="32" t="s">
        <v>37</v>
      </c>
      <c r="D91" s="33">
        <v>0</v>
      </c>
      <c r="E91" s="34">
        <v>16232</v>
      </c>
      <c r="G91" s="23">
        <v>1518</v>
      </c>
      <c r="H91" s="23">
        <v>2152</v>
      </c>
    </row>
    <row r="92" spans="1:8" s="1" customFormat="1" ht="13.5" thickBot="1" x14ac:dyDescent="0.25">
      <c r="A92" s="31">
        <v>3613</v>
      </c>
      <c r="B92" s="32"/>
      <c r="C92" s="32" t="s">
        <v>38</v>
      </c>
      <c r="D92" s="33">
        <v>0</v>
      </c>
      <c r="E92" s="34">
        <v>680.5</v>
      </c>
      <c r="G92" s="23">
        <v>2267</v>
      </c>
      <c r="H92" s="23">
        <v>1800</v>
      </c>
    </row>
    <row r="93" spans="1:8" s="1" customFormat="1" ht="13.5" thickBot="1" x14ac:dyDescent="0.25">
      <c r="A93" s="31">
        <v>3631</v>
      </c>
      <c r="B93" s="32"/>
      <c r="C93" s="32" t="s">
        <v>72</v>
      </c>
      <c r="D93" s="33">
        <v>0</v>
      </c>
      <c r="E93" s="34">
        <v>12220</v>
      </c>
      <c r="G93" s="23">
        <v>8650</v>
      </c>
      <c r="H93" s="23">
        <v>11462</v>
      </c>
    </row>
    <row r="94" spans="1:8" s="1" customFormat="1" ht="13.5" thickBot="1" x14ac:dyDescent="0.25">
      <c r="A94" s="31">
        <v>3632</v>
      </c>
      <c r="B94" s="32"/>
      <c r="C94" s="32" t="s">
        <v>39</v>
      </c>
      <c r="D94" s="33">
        <v>0</v>
      </c>
      <c r="E94" s="34">
        <v>27303.1</v>
      </c>
      <c r="G94" s="23">
        <v>803.1</v>
      </c>
      <c r="H94" s="23">
        <v>683</v>
      </c>
    </row>
    <row r="95" spans="1:8" s="1" customFormat="1" ht="13.5" thickBot="1" x14ac:dyDescent="0.25">
      <c r="A95" s="31">
        <v>3633</v>
      </c>
      <c r="B95" s="32"/>
      <c r="C95" s="32" t="s">
        <v>73</v>
      </c>
      <c r="D95" s="33">
        <v>0</v>
      </c>
      <c r="E95" s="34">
        <v>4030</v>
      </c>
      <c r="G95" s="23">
        <v>30</v>
      </c>
      <c r="H95" s="23">
        <v>231.255</v>
      </c>
    </row>
    <row r="96" spans="1:8" s="1" customFormat="1" ht="13.5" thickBot="1" x14ac:dyDescent="0.25">
      <c r="A96" s="31">
        <v>3635</v>
      </c>
      <c r="B96" s="32"/>
      <c r="C96" s="32" t="s">
        <v>74</v>
      </c>
      <c r="D96" s="33">
        <v>0</v>
      </c>
      <c r="E96" s="34">
        <v>800</v>
      </c>
      <c r="G96" s="23">
        <v>845</v>
      </c>
      <c r="H96" s="23">
        <v>1200</v>
      </c>
    </row>
    <row r="97" spans="1:8" s="1" customFormat="1" ht="13.5" thickBot="1" x14ac:dyDescent="0.25">
      <c r="A97" s="31">
        <v>3636</v>
      </c>
      <c r="B97" s="32"/>
      <c r="C97" s="32" t="s">
        <v>40</v>
      </c>
      <c r="D97" s="33">
        <v>0</v>
      </c>
      <c r="E97" s="34">
        <v>673.08600000000001</v>
      </c>
      <c r="G97" s="23">
        <v>1067.1279999999999</v>
      </c>
      <c r="H97" s="23">
        <v>1767</v>
      </c>
    </row>
    <row r="98" spans="1:8" s="1" customFormat="1" ht="13.5" thickBot="1" x14ac:dyDescent="0.25">
      <c r="A98" s="31">
        <v>3639</v>
      </c>
      <c r="B98" s="32"/>
      <c r="C98" s="32" t="s">
        <v>41</v>
      </c>
      <c r="D98" s="33">
        <v>0</v>
      </c>
      <c r="E98" s="34">
        <v>13331.4</v>
      </c>
      <c r="G98" s="23">
        <v>14342</v>
      </c>
      <c r="H98" s="23">
        <v>11867</v>
      </c>
    </row>
    <row r="99" spans="1:8" s="1" customFormat="1" ht="13.5" thickBot="1" x14ac:dyDescent="0.25">
      <c r="A99" s="31">
        <v>3722</v>
      </c>
      <c r="B99" s="32"/>
      <c r="C99" s="32" t="s">
        <v>75</v>
      </c>
      <c r="D99" s="33">
        <v>0</v>
      </c>
      <c r="E99" s="34">
        <v>18110</v>
      </c>
      <c r="G99" s="23">
        <v>13700</v>
      </c>
      <c r="H99" s="23">
        <v>12314.745000000001</v>
      </c>
    </row>
    <row r="100" spans="1:8" s="1" customFormat="1" ht="13.5" thickBot="1" x14ac:dyDescent="0.25">
      <c r="A100" s="31">
        <v>3723</v>
      </c>
      <c r="B100" s="32"/>
      <c r="C100" s="32" t="s">
        <v>42</v>
      </c>
      <c r="D100" s="33">
        <v>0</v>
      </c>
      <c r="E100" s="34">
        <v>251</v>
      </c>
      <c r="G100" s="23">
        <v>181</v>
      </c>
      <c r="H100" s="23">
        <v>1381</v>
      </c>
    </row>
    <row r="101" spans="1:8" s="1" customFormat="1" ht="13.5" thickBot="1" x14ac:dyDescent="0.25">
      <c r="A101" s="31">
        <v>3744</v>
      </c>
      <c r="B101" s="32"/>
      <c r="C101" s="32" t="s">
        <v>76</v>
      </c>
      <c r="D101" s="33">
        <v>0</v>
      </c>
      <c r="E101" s="34">
        <v>6500</v>
      </c>
      <c r="G101" s="23">
        <v>2000</v>
      </c>
      <c r="H101" s="23">
        <v>1176</v>
      </c>
    </row>
    <row r="102" spans="1:8" s="1" customFormat="1" ht="13.5" thickBot="1" x14ac:dyDescent="0.25">
      <c r="A102" s="31">
        <v>3745</v>
      </c>
      <c r="B102" s="32"/>
      <c r="C102" s="32" t="s">
        <v>77</v>
      </c>
      <c r="D102" s="33">
        <v>0</v>
      </c>
      <c r="E102" s="34">
        <v>2041</v>
      </c>
      <c r="G102" s="23">
        <v>4161</v>
      </c>
      <c r="H102" s="23">
        <v>4012</v>
      </c>
    </row>
    <row r="103" spans="1:8" s="1" customFormat="1" ht="13.5" thickBot="1" x14ac:dyDescent="0.25">
      <c r="A103" s="31">
        <v>4339</v>
      </c>
      <c r="B103" s="32"/>
      <c r="C103" s="32" t="s">
        <v>78</v>
      </c>
      <c r="D103" s="33">
        <v>0</v>
      </c>
      <c r="E103" s="34">
        <v>3240</v>
      </c>
      <c r="G103" s="23">
        <v>2120.2539999999999</v>
      </c>
      <c r="H103" s="23">
        <v>2061</v>
      </c>
    </row>
    <row r="104" spans="1:8" s="1" customFormat="1" ht="13.5" thickBot="1" x14ac:dyDescent="0.25">
      <c r="A104" s="31">
        <v>4350</v>
      </c>
      <c r="B104" s="32"/>
      <c r="C104" s="32" t="s">
        <v>45</v>
      </c>
      <c r="D104" s="33">
        <v>0</v>
      </c>
      <c r="E104" s="34">
        <f>6365+68</f>
        <v>6433</v>
      </c>
      <c r="G104" s="23">
        <v>3795</v>
      </c>
      <c r="H104" s="23">
        <v>2495</v>
      </c>
    </row>
    <row r="105" spans="1:8" s="1" customFormat="1" ht="13.5" thickBot="1" x14ac:dyDescent="0.25">
      <c r="A105" s="31">
        <v>4351</v>
      </c>
      <c r="B105" s="32"/>
      <c r="C105" s="32" t="s">
        <v>46</v>
      </c>
      <c r="D105" s="33">
        <v>0</v>
      </c>
      <c r="E105" s="34">
        <v>6829.5</v>
      </c>
      <c r="G105" s="23">
        <v>6299.5</v>
      </c>
      <c r="H105" s="23">
        <v>6336</v>
      </c>
    </row>
    <row r="106" spans="1:8" s="1" customFormat="1" ht="13.5" thickBot="1" x14ac:dyDescent="0.25">
      <c r="A106" s="31">
        <v>4359</v>
      </c>
      <c r="B106" s="32"/>
      <c r="C106" s="32" t="s">
        <v>79</v>
      </c>
      <c r="D106" s="33">
        <v>0</v>
      </c>
      <c r="E106" s="34">
        <v>40</v>
      </c>
      <c r="G106" s="23">
        <v>40</v>
      </c>
      <c r="H106" s="23">
        <v>5.65</v>
      </c>
    </row>
    <row r="107" spans="1:8" s="1" customFormat="1" ht="13.5" thickBot="1" x14ac:dyDescent="0.25">
      <c r="A107" s="31">
        <v>4372</v>
      </c>
      <c r="B107" s="32"/>
      <c r="C107" s="32" t="s">
        <v>80</v>
      </c>
      <c r="D107" s="33">
        <v>0</v>
      </c>
      <c r="E107" s="34">
        <v>200</v>
      </c>
      <c r="G107" s="23">
        <v>200</v>
      </c>
      <c r="H107" s="23">
        <v>6.399</v>
      </c>
    </row>
    <row r="108" spans="1:8" s="1" customFormat="1" ht="13.5" thickBot="1" x14ac:dyDescent="0.25">
      <c r="A108" s="31">
        <v>4379</v>
      </c>
      <c r="B108" s="32"/>
      <c r="C108" s="32" t="s">
        <v>81</v>
      </c>
      <c r="D108" s="33">
        <v>0</v>
      </c>
      <c r="E108" s="34">
        <v>250</v>
      </c>
      <c r="G108" s="23">
        <v>210</v>
      </c>
      <c r="H108" s="23">
        <v>210</v>
      </c>
    </row>
    <row r="109" spans="1:8" s="1" customFormat="1" ht="13.5" thickBot="1" x14ac:dyDescent="0.25">
      <c r="A109" s="31">
        <v>5213</v>
      </c>
      <c r="B109" s="32"/>
      <c r="C109" s="32" t="s">
        <v>82</v>
      </c>
      <c r="D109" s="33">
        <v>0</v>
      </c>
      <c r="E109" s="34">
        <v>540</v>
      </c>
      <c r="G109" s="23">
        <v>540</v>
      </c>
      <c r="H109" s="23">
        <v>122</v>
      </c>
    </row>
    <row r="110" spans="1:8" s="1" customFormat="1" ht="13.5" thickBot="1" x14ac:dyDescent="0.25">
      <c r="A110" s="31">
        <v>5311</v>
      </c>
      <c r="B110" s="32"/>
      <c r="C110" s="32" t="s">
        <v>47</v>
      </c>
      <c r="D110" s="33">
        <v>0</v>
      </c>
      <c r="E110" s="34">
        <v>14606</v>
      </c>
      <c r="G110" s="23">
        <v>13867</v>
      </c>
      <c r="H110" s="23">
        <v>10800</v>
      </c>
    </row>
    <row r="111" spans="1:8" s="1" customFormat="1" ht="13.5" thickBot="1" x14ac:dyDescent="0.25">
      <c r="A111" s="31">
        <v>5512</v>
      </c>
      <c r="B111" s="32"/>
      <c r="C111" s="32" t="s">
        <v>83</v>
      </c>
      <c r="D111" s="33">
        <v>0</v>
      </c>
      <c r="E111" s="34">
        <v>3817</v>
      </c>
      <c r="G111" s="23">
        <v>3393</v>
      </c>
      <c r="H111" s="23">
        <v>2543</v>
      </c>
    </row>
    <row r="112" spans="1:8" s="1" customFormat="1" ht="13.5" thickBot="1" x14ac:dyDescent="0.25">
      <c r="A112" s="31">
        <v>6112</v>
      </c>
      <c r="B112" s="32"/>
      <c r="C112" s="32" t="s">
        <v>84</v>
      </c>
      <c r="D112" s="33">
        <v>0</v>
      </c>
      <c r="E112" s="34">
        <f>3187+500</f>
        <v>3687</v>
      </c>
      <c r="G112" s="23">
        <v>3138</v>
      </c>
      <c r="H112" s="23">
        <v>3700</v>
      </c>
    </row>
    <row r="113" spans="1:8" s="1" customFormat="1" ht="13.5" thickBot="1" x14ac:dyDescent="0.25">
      <c r="A113" s="31">
        <v>6171</v>
      </c>
      <c r="B113" s="32"/>
      <c r="C113" s="32" t="s">
        <v>48</v>
      </c>
      <c r="D113" s="33">
        <v>0</v>
      </c>
      <c r="E113" s="34">
        <f>207322.649+600+600+400-0.001</f>
        <v>208922.64800000002</v>
      </c>
      <c r="G113" s="23">
        <v>189738.05900000001</v>
      </c>
      <c r="H113" s="23">
        <v>178796</v>
      </c>
    </row>
    <row r="114" spans="1:8" s="1" customFormat="1" ht="13.5" thickBot="1" x14ac:dyDescent="0.25">
      <c r="A114" s="31">
        <v>6221</v>
      </c>
      <c r="B114" s="32"/>
      <c r="C114" s="32" t="s">
        <v>85</v>
      </c>
      <c r="D114" s="33">
        <v>0</v>
      </c>
      <c r="E114" s="34">
        <v>1001</v>
      </c>
      <c r="G114" s="23">
        <v>0</v>
      </c>
      <c r="H114" s="23">
        <v>2200</v>
      </c>
    </row>
    <row r="115" spans="1:8" s="1" customFormat="1" ht="13.5" thickBot="1" x14ac:dyDescent="0.25">
      <c r="A115" s="31">
        <v>6310</v>
      </c>
      <c r="B115" s="32"/>
      <c r="C115" s="32" t="s">
        <v>49</v>
      </c>
      <c r="D115" s="33">
        <v>0</v>
      </c>
      <c r="E115" s="34">
        <v>1300</v>
      </c>
      <c r="G115" s="23">
        <v>850</v>
      </c>
      <c r="H115" s="23">
        <v>1250</v>
      </c>
    </row>
    <row r="116" spans="1:8" s="1" customFormat="1" ht="13.5" thickBot="1" x14ac:dyDescent="0.25">
      <c r="A116" s="31">
        <v>6320</v>
      </c>
      <c r="B116" s="32"/>
      <c r="C116" s="32" t="s">
        <v>86</v>
      </c>
      <c r="D116" s="33">
        <v>0</v>
      </c>
      <c r="E116" s="34">
        <v>1938</v>
      </c>
      <c r="G116" s="23">
        <v>1838</v>
      </c>
      <c r="H116" s="23">
        <v>1400</v>
      </c>
    </row>
    <row r="117" spans="1:8" s="1" customFormat="1" ht="13.5" thickBot="1" x14ac:dyDescent="0.25">
      <c r="A117" s="31">
        <v>6399</v>
      </c>
      <c r="B117" s="32"/>
      <c r="C117" s="32" t="s">
        <v>87</v>
      </c>
      <c r="D117" s="33">
        <v>0</v>
      </c>
      <c r="E117" s="34">
        <v>13000</v>
      </c>
      <c r="G117" s="23">
        <v>13000</v>
      </c>
      <c r="H117" s="23">
        <v>10970</v>
      </c>
    </row>
    <row r="118" spans="1:8" s="1" customFormat="1" ht="13.5" thickBot="1" x14ac:dyDescent="0.25">
      <c r="A118" s="31">
        <v>6409</v>
      </c>
      <c r="B118" s="32"/>
      <c r="C118" s="32" t="s">
        <v>88</v>
      </c>
      <c r="D118" s="33">
        <v>0</v>
      </c>
      <c r="E118" s="34">
        <v>6000</v>
      </c>
      <c r="G118" s="23">
        <v>6050</v>
      </c>
      <c r="H118" s="23">
        <v>1182.954</v>
      </c>
    </row>
    <row r="119" spans="1:8" ht="13.5" thickBot="1" x14ac:dyDescent="0.25">
      <c r="A119" s="19" t="s">
        <v>89</v>
      </c>
      <c r="B119" s="20"/>
      <c r="C119" s="20"/>
      <c r="D119" s="21"/>
      <c r="E119" s="22"/>
      <c r="G119" s="23">
        <f>1488.591+35</f>
        <v>1523.5909999999999</v>
      </c>
      <c r="H119" s="23">
        <f>1333.362+142.296+0.326+436</f>
        <v>1911.9840000000002</v>
      </c>
    </row>
    <row r="120" spans="1:8" s="1" customFormat="1" ht="15.75" thickBot="1" x14ac:dyDescent="0.3">
      <c r="A120" s="10" t="s">
        <v>90</v>
      </c>
      <c r="B120" s="11"/>
      <c r="C120" s="11"/>
      <c r="D120" s="78">
        <f>SUM(D69:D118)</f>
        <v>0</v>
      </c>
      <c r="E120" s="79">
        <f>SUM(E69:E118)</f>
        <v>490435.37400000001</v>
      </c>
      <c r="G120" s="81">
        <f>SUM(G69:G119)</f>
        <v>427267.59100000001</v>
      </c>
      <c r="H120" s="81">
        <f>SUM(H69:H119)</f>
        <v>416637.283</v>
      </c>
    </row>
    <row r="121" spans="1:8" ht="15" thickBot="1" x14ac:dyDescent="0.25">
      <c r="G121" s="42"/>
      <c r="H121" s="42"/>
    </row>
    <row r="122" spans="1:8" ht="15.75" thickBot="1" x14ac:dyDescent="0.3">
      <c r="A122" s="10" t="s">
        <v>91</v>
      </c>
      <c r="B122" s="11"/>
      <c r="C122" s="11"/>
      <c r="D122" s="12"/>
      <c r="E122" s="13"/>
      <c r="G122" s="43"/>
      <c r="H122" s="43"/>
    </row>
    <row r="123" spans="1:8" x14ac:dyDescent="0.2">
      <c r="A123" s="19">
        <v>0</v>
      </c>
      <c r="B123" s="20">
        <v>8115</v>
      </c>
      <c r="C123" s="20" t="s">
        <v>92</v>
      </c>
      <c r="D123" s="21">
        <f>109737.249+600-12+1000+500+0.003+96-0.001</f>
        <v>111921.25099999999</v>
      </c>
      <c r="E123" s="22">
        <v>0</v>
      </c>
      <c r="G123" s="23">
        <v>98761.664000000004</v>
      </c>
      <c r="H123" s="23">
        <v>12436.709000000001</v>
      </c>
    </row>
    <row r="124" spans="1:8" x14ac:dyDescent="0.2">
      <c r="A124" s="19">
        <v>0</v>
      </c>
      <c r="B124" s="20">
        <v>8124</v>
      </c>
      <c r="C124" s="20" t="s">
        <v>93</v>
      </c>
      <c r="D124" s="21">
        <v>0</v>
      </c>
      <c r="E124" s="22">
        <v>4645.7160000000003</v>
      </c>
      <c r="G124" s="23">
        <v>-4645.7160000000003</v>
      </c>
      <c r="H124" s="23">
        <v>-4645.7160000000003</v>
      </c>
    </row>
    <row r="125" spans="1:8" ht="13.5" thickBot="1" x14ac:dyDescent="0.25">
      <c r="A125" s="44" t="s">
        <v>94</v>
      </c>
      <c r="B125" s="24"/>
      <c r="C125" s="24"/>
      <c r="D125" s="25"/>
      <c r="E125" s="26"/>
      <c r="G125" s="23">
        <v>-3307</v>
      </c>
      <c r="H125" s="23">
        <v>-3307</v>
      </c>
    </row>
    <row r="126" spans="1:8" ht="15.75" thickBot="1" x14ac:dyDescent="0.3">
      <c r="A126" s="10" t="s">
        <v>95</v>
      </c>
      <c r="B126" s="11"/>
      <c r="C126" s="11"/>
      <c r="D126" s="78">
        <f>SUM(D123:D124)</f>
        <v>111921.25099999999</v>
      </c>
      <c r="E126" s="79">
        <f>SUM(E123:E124)</f>
        <v>4645.7160000000003</v>
      </c>
      <c r="G126" s="80">
        <f>SUM(G123:G125)</f>
        <v>90808.948000000004</v>
      </c>
      <c r="H126" s="80">
        <f>SUM(H123:H124)</f>
        <v>7790.9930000000004</v>
      </c>
    </row>
    <row r="127" spans="1:8" ht="15.75" thickBot="1" x14ac:dyDescent="0.3">
      <c r="G127" s="41"/>
      <c r="H127" s="41"/>
    </row>
    <row r="128" spans="1:8" ht="15.75" thickBot="1" x14ac:dyDescent="0.3">
      <c r="A128" s="14" t="s">
        <v>96</v>
      </c>
      <c r="B128" s="15"/>
      <c r="C128" s="11"/>
      <c r="D128" s="28">
        <f>SUM(D126,D120,D66)</f>
        <v>495081.08999999997</v>
      </c>
      <c r="E128" s="38">
        <f>SUM(E126,E120,E66)</f>
        <v>495081.09</v>
      </c>
      <c r="G128" s="39">
        <f>G66-G120+G126</f>
        <v>0</v>
      </c>
      <c r="H128" s="39">
        <f>H66-H120+H126</f>
        <v>4.1836756281554699E-11</v>
      </c>
    </row>
  </sheetData>
  <mergeCells count="1">
    <mergeCell ref="A2:E2"/>
  </mergeCells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/>
  <rowBreaks count="1" manualBreakCount="1"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3" sqref="A3"/>
    </sheetView>
  </sheetViews>
  <sheetFormatPr defaultRowHeight="12.75" x14ac:dyDescent="0.2"/>
  <cols>
    <col min="1" max="1" width="10.7109375" style="45" customWidth="1"/>
    <col min="2" max="2" width="9.140625" style="45"/>
    <col min="3" max="3" width="26" style="45" bestFit="1" customWidth="1"/>
    <col min="4" max="4" width="18" style="45" bestFit="1" customWidth="1"/>
    <col min="5" max="5" width="16.85546875" style="45" customWidth="1"/>
    <col min="6" max="256" width="9.140625" style="45"/>
    <col min="257" max="257" width="10.7109375" style="45" customWidth="1"/>
    <col min="258" max="258" width="9.140625" style="45"/>
    <col min="259" max="259" width="26" style="45" bestFit="1" customWidth="1"/>
    <col min="260" max="260" width="18" style="45" bestFit="1" customWidth="1"/>
    <col min="261" max="261" width="16.85546875" style="45" customWidth="1"/>
    <col min="262" max="512" width="9.140625" style="45"/>
    <col min="513" max="513" width="10.7109375" style="45" customWidth="1"/>
    <col min="514" max="514" width="9.140625" style="45"/>
    <col min="515" max="515" width="26" style="45" bestFit="1" customWidth="1"/>
    <col min="516" max="516" width="18" style="45" bestFit="1" customWidth="1"/>
    <col min="517" max="517" width="16.85546875" style="45" customWidth="1"/>
    <col min="518" max="768" width="9.140625" style="45"/>
    <col min="769" max="769" width="10.7109375" style="45" customWidth="1"/>
    <col min="770" max="770" width="9.140625" style="45"/>
    <col min="771" max="771" width="26" style="45" bestFit="1" customWidth="1"/>
    <col min="772" max="772" width="18" style="45" bestFit="1" customWidth="1"/>
    <col min="773" max="773" width="16.85546875" style="45" customWidth="1"/>
    <col min="774" max="1024" width="9.140625" style="45"/>
    <col min="1025" max="1025" width="10.7109375" style="45" customWidth="1"/>
    <col min="1026" max="1026" width="9.140625" style="45"/>
    <col min="1027" max="1027" width="26" style="45" bestFit="1" customWidth="1"/>
    <col min="1028" max="1028" width="18" style="45" bestFit="1" customWidth="1"/>
    <col min="1029" max="1029" width="16.85546875" style="45" customWidth="1"/>
    <col min="1030" max="1280" width="9.140625" style="45"/>
    <col min="1281" max="1281" width="10.7109375" style="45" customWidth="1"/>
    <col min="1282" max="1282" width="9.140625" style="45"/>
    <col min="1283" max="1283" width="26" style="45" bestFit="1" customWidth="1"/>
    <col min="1284" max="1284" width="18" style="45" bestFit="1" customWidth="1"/>
    <col min="1285" max="1285" width="16.85546875" style="45" customWidth="1"/>
    <col min="1286" max="1536" width="9.140625" style="45"/>
    <col min="1537" max="1537" width="10.7109375" style="45" customWidth="1"/>
    <col min="1538" max="1538" width="9.140625" style="45"/>
    <col min="1539" max="1539" width="26" style="45" bestFit="1" customWidth="1"/>
    <col min="1540" max="1540" width="18" style="45" bestFit="1" customWidth="1"/>
    <col min="1541" max="1541" width="16.85546875" style="45" customWidth="1"/>
    <col min="1542" max="1792" width="9.140625" style="45"/>
    <col min="1793" max="1793" width="10.7109375" style="45" customWidth="1"/>
    <col min="1794" max="1794" width="9.140625" style="45"/>
    <col min="1795" max="1795" width="26" style="45" bestFit="1" customWidth="1"/>
    <col min="1796" max="1796" width="18" style="45" bestFit="1" customWidth="1"/>
    <col min="1797" max="1797" width="16.85546875" style="45" customWidth="1"/>
    <col min="1798" max="2048" width="9.140625" style="45"/>
    <col min="2049" max="2049" width="10.7109375" style="45" customWidth="1"/>
    <col min="2050" max="2050" width="9.140625" style="45"/>
    <col min="2051" max="2051" width="26" style="45" bestFit="1" customWidth="1"/>
    <col min="2052" max="2052" width="18" style="45" bestFit="1" customWidth="1"/>
    <col min="2053" max="2053" width="16.85546875" style="45" customWidth="1"/>
    <col min="2054" max="2304" width="9.140625" style="45"/>
    <col min="2305" max="2305" width="10.7109375" style="45" customWidth="1"/>
    <col min="2306" max="2306" width="9.140625" style="45"/>
    <col min="2307" max="2307" width="26" style="45" bestFit="1" customWidth="1"/>
    <col min="2308" max="2308" width="18" style="45" bestFit="1" customWidth="1"/>
    <col min="2309" max="2309" width="16.85546875" style="45" customWidth="1"/>
    <col min="2310" max="2560" width="9.140625" style="45"/>
    <col min="2561" max="2561" width="10.7109375" style="45" customWidth="1"/>
    <col min="2562" max="2562" width="9.140625" style="45"/>
    <col min="2563" max="2563" width="26" style="45" bestFit="1" customWidth="1"/>
    <col min="2564" max="2564" width="18" style="45" bestFit="1" customWidth="1"/>
    <col min="2565" max="2565" width="16.85546875" style="45" customWidth="1"/>
    <col min="2566" max="2816" width="9.140625" style="45"/>
    <col min="2817" max="2817" width="10.7109375" style="45" customWidth="1"/>
    <col min="2818" max="2818" width="9.140625" style="45"/>
    <col min="2819" max="2819" width="26" style="45" bestFit="1" customWidth="1"/>
    <col min="2820" max="2820" width="18" style="45" bestFit="1" customWidth="1"/>
    <col min="2821" max="2821" width="16.85546875" style="45" customWidth="1"/>
    <col min="2822" max="3072" width="9.140625" style="45"/>
    <col min="3073" max="3073" width="10.7109375" style="45" customWidth="1"/>
    <col min="3074" max="3074" width="9.140625" style="45"/>
    <col min="3075" max="3075" width="26" style="45" bestFit="1" customWidth="1"/>
    <col min="3076" max="3076" width="18" style="45" bestFit="1" customWidth="1"/>
    <col min="3077" max="3077" width="16.85546875" style="45" customWidth="1"/>
    <col min="3078" max="3328" width="9.140625" style="45"/>
    <col min="3329" max="3329" width="10.7109375" style="45" customWidth="1"/>
    <col min="3330" max="3330" width="9.140625" style="45"/>
    <col min="3331" max="3331" width="26" style="45" bestFit="1" customWidth="1"/>
    <col min="3332" max="3332" width="18" style="45" bestFit="1" customWidth="1"/>
    <col min="3333" max="3333" width="16.85546875" style="45" customWidth="1"/>
    <col min="3334" max="3584" width="9.140625" style="45"/>
    <col min="3585" max="3585" width="10.7109375" style="45" customWidth="1"/>
    <col min="3586" max="3586" width="9.140625" style="45"/>
    <col min="3587" max="3587" width="26" style="45" bestFit="1" customWidth="1"/>
    <col min="3588" max="3588" width="18" style="45" bestFit="1" customWidth="1"/>
    <col min="3589" max="3589" width="16.85546875" style="45" customWidth="1"/>
    <col min="3590" max="3840" width="9.140625" style="45"/>
    <col min="3841" max="3841" width="10.7109375" style="45" customWidth="1"/>
    <col min="3842" max="3842" width="9.140625" style="45"/>
    <col min="3843" max="3843" width="26" style="45" bestFit="1" customWidth="1"/>
    <col min="3844" max="3844" width="18" style="45" bestFit="1" customWidth="1"/>
    <col min="3845" max="3845" width="16.85546875" style="45" customWidth="1"/>
    <col min="3846" max="4096" width="9.140625" style="45"/>
    <col min="4097" max="4097" width="10.7109375" style="45" customWidth="1"/>
    <col min="4098" max="4098" width="9.140625" style="45"/>
    <col min="4099" max="4099" width="26" style="45" bestFit="1" customWidth="1"/>
    <col min="4100" max="4100" width="18" style="45" bestFit="1" customWidth="1"/>
    <col min="4101" max="4101" width="16.85546875" style="45" customWidth="1"/>
    <col min="4102" max="4352" width="9.140625" style="45"/>
    <col min="4353" max="4353" width="10.7109375" style="45" customWidth="1"/>
    <col min="4354" max="4354" width="9.140625" style="45"/>
    <col min="4355" max="4355" width="26" style="45" bestFit="1" customWidth="1"/>
    <col min="4356" max="4356" width="18" style="45" bestFit="1" customWidth="1"/>
    <col min="4357" max="4357" width="16.85546875" style="45" customWidth="1"/>
    <col min="4358" max="4608" width="9.140625" style="45"/>
    <col min="4609" max="4609" width="10.7109375" style="45" customWidth="1"/>
    <col min="4610" max="4610" width="9.140625" style="45"/>
    <col min="4611" max="4611" width="26" style="45" bestFit="1" customWidth="1"/>
    <col min="4612" max="4612" width="18" style="45" bestFit="1" customWidth="1"/>
    <col min="4613" max="4613" width="16.85546875" style="45" customWidth="1"/>
    <col min="4614" max="4864" width="9.140625" style="45"/>
    <col min="4865" max="4865" width="10.7109375" style="45" customWidth="1"/>
    <col min="4866" max="4866" width="9.140625" style="45"/>
    <col min="4867" max="4867" width="26" style="45" bestFit="1" customWidth="1"/>
    <col min="4868" max="4868" width="18" style="45" bestFit="1" customWidth="1"/>
    <col min="4869" max="4869" width="16.85546875" style="45" customWidth="1"/>
    <col min="4870" max="5120" width="9.140625" style="45"/>
    <col min="5121" max="5121" width="10.7109375" style="45" customWidth="1"/>
    <col min="5122" max="5122" width="9.140625" style="45"/>
    <col min="5123" max="5123" width="26" style="45" bestFit="1" customWidth="1"/>
    <col min="5124" max="5124" width="18" style="45" bestFit="1" customWidth="1"/>
    <col min="5125" max="5125" width="16.85546875" style="45" customWidth="1"/>
    <col min="5126" max="5376" width="9.140625" style="45"/>
    <col min="5377" max="5377" width="10.7109375" style="45" customWidth="1"/>
    <col min="5378" max="5378" width="9.140625" style="45"/>
    <col min="5379" max="5379" width="26" style="45" bestFit="1" customWidth="1"/>
    <col min="5380" max="5380" width="18" style="45" bestFit="1" customWidth="1"/>
    <col min="5381" max="5381" width="16.85546875" style="45" customWidth="1"/>
    <col min="5382" max="5632" width="9.140625" style="45"/>
    <col min="5633" max="5633" width="10.7109375" style="45" customWidth="1"/>
    <col min="5634" max="5634" width="9.140625" style="45"/>
    <col min="5635" max="5635" width="26" style="45" bestFit="1" customWidth="1"/>
    <col min="5636" max="5636" width="18" style="45" bestFit="1" customWidth="1"/>
    <col min="5637" max="5637" width="16.85546875" style="45" customWidth="1"/>
    <col min="5638" max="5888" width="9.140625" style="45"/>
    <col min="5889" max="5889" width="10.7109375" style="45" customWidth="1"/>
    <col min="5890" max="5890" width="9.140625" style="45"/>
    <col min="5891" max="5891" width="26" style="45" bestFit="1" customWidth="1"/>
    <col min="5892" max="5892" width="18" style="45" bestFit="1" customWidth="1"/>
    <col min="5893" max="5893" width="16.85546875" style="45" customWidth="1"/>
    <col min="5894" max="6144" width="9.140625" style="45"/>
    <col min="6145" max="6145" width="10.7109375" style="45" customWidth="1"/>
    <col min="6146" max="6146" width="9.140625" style="45"/>
    <col min="6147" max="6147" width="26" style="45" bestFit="1" customWidth="1"/>
    <col min="6148" max="6148" width="18" style="45" bestFit="1" customWidth="1"/>
    <col min="6149" max="6149" width="16.85546875" style="45" customWidth="1"/>
    <col min="6150" max="6400" width="9.140625" style="45"/>
    <col min="6401" max="6401" width="10.7109375" style="45" customWidth="1"/>
    <col min="6402" max="6402" width="9.140625" style="45"/>
    <col min="6403" max="6403" width="26" style="45" bestFit="1" customWidth="1"/>
    <col min="6404" max="6404" width="18" style="45" bestFit="1" customWidth="1"/>
    <col min="6405" max="6405" width="16.85546875" style="45" customWidth="1"/>
    <col min="6406" max="6656" width="9.140625" style="45"/>
    <col min="6657" max="6657" width="10.7109375" style="45" customWidth="1"/>
    <col min="6658" max="6658" width="9.140625" style="45"/>
    <col min="6659" max="6659" width="26" style="45" bestFit="1" customWidth="1"/>
    <col min="6660" max="6660" width="18" style="45" bestFit="1" customWidth="1"/>
    <col min="6661" max="6661" width="16.85546875" style="45" customWidth="1"/>
    <col min="6662" max="6912" width="9.140625" style="45"/>
    <col min="6913" max="6913" width="10.7109375" style="45" customWidth="1"/>
    <col min="6914" max="6914" width="9.140625" style="45"/>
    <col min="6915" max="6915" width="26" style="45" bestFit="1" customWidth="1"/>
    <col min="6916" max="6916" width="18" style="45" bestFit="1" customWidth="1"/>
    <col min="6917" max="6917" width="16.85546875" style="45" customWidth="1"/>
    <col min="6918" max="7168" width="9.140625" style="45"/>
    <col min="7169" max="7169" width="10.7109375" style="45" customWidth="1"/>
    <col min="7170" max="7170" width="9.140625" style="45"/>
    <col min="7171" max="7171" width="26" style="45" bestFit="1" customWidth="1"/>
    <col min="7172" max="7172" width="18" style="45" bestFit="1" customWidth="1"/>
    <col min="7173" max="7173" width="16.85546875" style="45" customWidth="1"/>
    <col min="7174" max="7424" width="9.140625" style="45"/>
    <col min="7425" max="7425" width="10.7109375" style="45" customWidth="1"/>
    <col min="7426" max="7426" width="9.140625" style="45"/>
    <col min="7427" max="7427" width="26" style="45" bestFit="1" customWidth="1"/>
    <col min="7428" max="7428" width="18" style="45" bestFit="1" customWidth="1"/>
    <col min="7429" max="7429" width="16.85546875" style="45" customWidth="1"/>
    <col min="7430" max="7680" width="9.140625" style="45"/>
    <col min="7681" max="7681" width="10.7109375" style="45" customWidth="1"/>
    <col min="7682" max="7682" width="9.140625" style="45"/>
    <col min="7683" max="7683" width="26" style="45" bestFit="1" customWidth="1"/>
    <col min="7684" max="7684" width="18" style="45" bestFit="1" customWidth="1"/>
    <col min="7685" max="7685" width="16.85546875" style="45" customWidth="1"/>
    <col min="7686" max="7936" width="9.140625" style="45"/>
    <col min="7937" max="7937" width="10.7109375" style="45" customWidth="1"/>
    <col min="7938" max="7938" width="9.140625" style="45"/>
    <col min="7939" max="7939" width="26" style="45" bestFit="1" customWidth="1"/>
    <col min="7940" max="7940" width="18" style="45" bestFit="1" customWidth="1"/>
    <col min="7941" max="7941" width="16.85546875" style="45" customWidth="1"/>
    <col min="7942" max="8192" width="9.140625" style="45"/>
    <col min="8193" max="8193" width="10.7109375" style="45" customWidth="1"/>
    <col min="8194" max="8194" width="9.140625" style="45"/>
    <col min="8195" max="8195" width="26" style="45" bestFit="1" customWidth="1"/>
    <col min="8196" max="8196" width="18" style="45" bestFit="1" customWidth="1"/>
    <col min="8197" max="8197" width="16.85546875" style="45" customWidth="1"/>
    <col min="8198" max="8448" width="9.140625" style="45"/>
    <col min="8449" max="8449" width="10.7109375" style="45" customWidth="1"/>
    <col min="8450" max="8450" width="9.140625" style="45"/>
    <col min="8451" max="8451" width="26" style="45" bestFit="1" customWidth="1"/>
    <col min="8452" max="8452" width="18" style="45" bestFit="1" customWidth="1"/>
    <col min="8453" max="8453" width="16.85546875" style="45" customWidth="1"/>
    <col min="8454" max="8704" width="9.140625" style="45"/>
    <col min="8705" max="8705" width="10.7109375" style="45" customWidth="1"/>
    <col min="8706" max="8706" width="9.140625" style="45"/>
    <col min="8707" max="8707" width="26" style="45" bestFit="1" customWidth="1"/>
    <col min="8708" max="8708" width="18" style="45" bestFit="1" customWidth="1"/>
    <col min="8709" max="8709" width="16.85546875" style="45" customWidth="1"/>
    <col min="8710" max="8960" width="9.140625" style="45"/>
    <col min="8961" max="8961" width="10.7109375" style="45" customWidth="1"/>
    <col min="8962" max="8962" width="9.140625" style="45"/>
    <col min="8963" max="8963" width="26" style="45" bestFit="1" customWidth="1"/>
    <col min="8964" max="8964" width="18" style="45" bestFit="1" customWidth="1"/>
    <col min="8965" max="8965" width="16.85546875" style="45" customWidth="1"/>
    <col min="8966" max="9216" width="9.140625" style="45"/>
    <col min="9217" max="9217" width="10.7109375" style="45" customWidth="1"/>
    <col min="9218" max="9218" width="9.140625" style="45"/>
    <col min="9219" max="9219" width="26" style="45" bestFit="1" customWidth="1"/>
    <col min="9220" max="9220" width="18" style="45" bestFit="1" customWidth="1"/>
    <col min="9221" max="9221" width="16.85546875" style="45" customWidth="1"/>
    <col min="9222" max="9472" width="9.140625" style="45"/>
    <col min="9473" max="9473" width="10.7109375" style="45" customWidth="1"/>
    <col min="9474" max="9474" width="9.140625" style="45"/>
    <col min="9475" max="9475" width="26" style="45" bestFit="1" customWidth="1"/>
    <col min="9476" max="9476" width="18" style="45" bestFit="1" customWidth="1"/>
    <col min="9477" max="9477" width="16.85546875" style="45" customWidth="1"/>
    <col min="9478" max="9728" width="9.140625" style="45"/>
    <col min="9729" max="9729" width="10.7109375" style="45" customWidth="1"/>
    <col min="9730" max="9730" width="9.140625" style="45"/>
    <col min="9731" max="9731" width="26" style="45" bestFit="1" customWidth="1"/>
    <col min="9732" max="9732" width="18" style="45" bestFit="1" customWidth="1"/>
    <col min="9733" max="9733" width="16.85546875" style="45" customWidth="1"/>
    <col min="9734" max="9984" width="9.140625" style="45"/>
    <col min="9985" max="9985" width="10.7109375" style="45" customWidth="1"/>
    <col min="9986" max="9986" width="9.140625" style="45"/>
    <col min="9987" max="9987" width="26" style="45" bestFit="1" customWidth="1"/>
    <col min="9988" max="9988" width="18" style="45" bestFit="1" customWidth="1"/>
    <col min="9989" max="9989" width="16.85546875" style="45" customWidth="1"/>
    <col min="9990" max="10240" width="9.140625" style="45"/>
    <col min="10241" max="10241" width="10.7109375" style="45" customWidth="1"/>
    <col min="10242" max="10242" width="9.140625" style="45"/>
    <col min="10243" max="10243" width="26" style="45" bestFit="1" customWidth="1"/>
    <col min="10244" max="10244" width="18" style="45" bestFit="1" customWidth="1"/>
    <col min="10245" max="10245" width="16.85546875" style="45" customWidth="1"/>
    <col min="10246" max="10496" width="9.140625" style="45"/>
    <col min="10497" max="10497" width="10.7109375" style="45" customWidth="1"/>
    <col min="10498" max="10498" width="9.140625" style="45"/>
    <col min="10499" max="10499" width="26" style="45" bestFit="1" customWidth="1"/>
    <col min="10500" max="10500" width="18" style="45" bestFit="1" customWidth="1"/>
    <col min="10501" max="10501" width="16.85546875" style="45" customWidth="1"/>
    <col min="10502" max="10752" width="9.140625" style="45"/>
    <col min="10753" max="10753" width="10.7109375" style="45" customWidth="1"/>
    <col min="10754" max="10754" width="9.140625" style="45"/>
    <col min="10755" max="10755" width="26" style="45" bestFit="1" customWidth="1"/>
    <col min="10756" max="10756" width="18" style="45" bestFit="1" customWidth="1"/>
    <col min="10757" max="10757" width="16.85546875" style="45" customWidth="1"/>
    <col min="10758" max="11008" width="9.140625" style="45"/>
    <col min="11009" max="11009" width="10.7109375" style="45" customWidth="1"/>
    <col min="11010" max="11010" width="9.140625" style="45"/>
    <col min="11011" max="11011" width="26" style="45" bestFit="1" customWidth="1"/>
    <col min="11012" max="11012" width="18" style="45" bestFit="1" customWidth="1"/>
    <col min="11013" max="11013" width="16.85546875" style="45" customWidth="1"/>
    <col min="11014" max="11264" width="9.140625" style="45"/>
    <col min="11265" max="11265" width="10.7109375" style="45" customWidth="1"/>
    <col min="11266" max="11266" width="9.140625" style="45"/>
    <col min="11267" max="11267" width="26" style="45" bestFit="1" customWidth="1"/>
    <col min="11268" max="11268" width="18" style="45" bestFit="1" customWidth="1"/>
    <col min="11269" max="11269" width="16.85546875" style="45" customWidth="1"/>
    <col min="11270" max="11520" width="9.140625" style="45"/>
    <col min="11521" max="11521" width="10.7109375" style="45" customWidth="1"/>
    <col min="11522" max="11522" width="9.140625" style="45"/>
    <col min="11523" max="11523" width="26" style="45" bestFit="1" customWidth="1"/>
    <col min="11524" max="11524" width="18" style="45" bestFit="1" customWidth="1"/>
    <col min="11525" max="11525" width="16.85546875" style="45" customWidth="1"/>
    <col min="11526" max="11776" width="9.140625" style="45"/>
    <col min="11777" max="11777" width="10.7109375" style="45" customWidth="1"/>
    <col min="11778" max="11778" width="9.140625" style="45"/>
    <col min="11779" max="11779" width="26" style="45" bestFit="1" customWidth="1"/>
    <col min="11780" max="11780" width="18" style="45" bestFit="1" customWidth="1"/>
    <col min="11781" max="11781" width="16.85546875" style="45" customWidth="1"/>
    <col min="11782" max="12032" width="9.140625" style="45"/>
    <col min="12033" max="12033" width="10.7109375" style="45" customWidth="1"/>
    <col min="12034" max="12034" width="9.140625" style="45"/>
    <col min="12035" max="12035" width="26" style="45" bestFit="1" customWidth="1"/>
    <col min="12036" max="12036" width="18" style="45" bestFit="1" customWidth="1"/>
    <col min="12037" max="12037" width="16.85546875" style="45" customWidth="1"/>
    <col min="12038" max="12288" width="9.140625" style="45"/>
    <col min="12289" max="12289" width="10.7109375" style="45" customWidth="1"/>
    <col min="12290" max="12290" width="9.140625" style="45"/>
    <col min="12291" max="12291" width="26" style="45" bestFit="1" customWidth="1"/>
    <col min="12292" max="12292" width="18" style="45" bestFit="1" customWidth="1"/>
    <col min="12293" max="12293" width="16.85546875" style="45" customWidth="1"/>
    <col min="12294" max="12544" width="9.140625" style="45"/>
    <col min="12545" max="12545" width="10.7109375" style="45" customWidth="1"/>
    <col min="12546" max="12546" width="9.140625" style="45"/>
    <col min="12547" max="12547" width="26" style="45" bestFit="1" customWidth="1"/>
    <col min="12548" max="12548" width="18" style="45" bestFit="1" customWidth="1"/>
    <col min="12549" max="12549" width="16.85546875" style="45" customWidth="1"/>
    <col min="12550" max="12800" width="9.140625" style="45"/>
    <col min="12801" max="12801" width="10.7109375" style="45" customWidth="1"/>
    <col min="12802" max="12802" width="9.140625" style="45"/>
    <col min="12803" max="12803" width="26" style="45" bestFit="1" customWidth="1"/>
    <col min="12804" max="12804" width="18" style="45" bestFit="1" customWidth="1"/>
    <col min="12805" max="12805" width="16.85546875" style="45" customWidth="1"/>
    <col min="12806" max="13056" width="9.140625" style="45"/>
    <col min="13057" max="13057" width="10.7109375" style="45" customWidth="1"/>
    <col min="13058" max="13058" width="9.140625" style="45"/>
    <col min="13059" max="13059" width="26" style="45" bestFit="1" customWidth="1"/>
    <col min="13060" max="13060" width="18" style="45" bestFit="1" customWidth="1"/>
    <col min="13061" max="13061" width="16.85546875" style="45" customWidth="1"/>
    <col min="13062" max="13312" width="9.140625" style="45"/>
    <col min="13313" max="13313" width="10.7109375" style="45" customWidth="1"/>
    <col min="13314" max="13314" width="9.140625" style="45"/>
    <col min="13315" max="13315" width="26" style="45" bestFit="1" customWidth="1"/>
    <col min="13316" max="13316" width="18" style="45" bestFit="1" customWidth="1"/>
    <col min="13317" max="13317" width="16.85546875" style="45" customWidth="1"/>
    <col min="13318" max="13568" width="9.140625" style="45"/>
    <col min="13569" max="13569" width="10.7109375" style="45" customWidth="1"/>
    <col min="13570" max="13570" width="9.140625" style="45"/>
    <col min="13571" max="13571" width="26" style="45" bestFit="1" customWidth="1"/>
    <col min="13572" max="13572" width="18" style="45" bestFit="1" customWidth="1"/>
    <col min="13573" max="13573" width="16.85546875" style="45" customWidth="1"/>
    <col min="13574" max="13824" width="9.140625" style="45"/>
    <col min="13825" max="13825" width="10.7109375" style="45" customWidth="1"/>
    <col min="13826" max="13826" width="9.140625" style="45"/>
    <col min="13827" max="13827" width="26" style="45" bestFit="1" customWidth="1"/>
    <col min="13828" max="13828" width="18" style="45" bestFit="1" customWidth="1"/>
    <col min="13829" max="13829" width="16.85546875" style="45" customWidth="1"/>
    <col min="13830" max="14080" width="9.140625" style="45"/>
    <col min="14081" max="14081" width="10.7109375" style="45" customWidth="1"/>
    <col min="14082" max="14082" width="9.140625" style="45"/>
    <col min="14083" max="14083" width="26" style="45" bestFit="1" customWidth="1"/>
    <col min="14084" max="14084" width="18" style="45" bestFit="1" customWidth="1"/>
    <col min="14085" max="14085" width="16.85546875" style="45" customWidth="1"/>
    <col min="14086" max="14336" width="9.140625" style="45"/>
    <col min="14337" max="14337" width="10.7109375" style="45" customWidth="1"/>
    <col min="14338" max="14338" width="9.140625" style="45"/>
    <col min="14339" max="14339" width="26" style="45" bestFit="1" customWidth="1"/>
    <col min="14340" max="14340" width="18" style="45" bestFit="1" customWidth="1"/>
    <col min="14341" max="14341" width="16.85546875" style="45" customWidth="1"/>
    <col min="14342" max="14592" width="9.140625" style="45"/>
    <col min="14593" max="14593" width="10.7109375" style="45" customWidth="1"/>
    <col min="14594" max="14594" width="9.140625" style="45"/>
    <col min="14595" max="14595" width="26" style="45" bestFit="1" customWidth="1"/>
    <col min="14596" max="14596" width="18" style="45" bestFit="1" customWidth="1"/>
    <col min="14597" max="14597" width="16.85546875" style="45" customWidth="1"/>
    <col min="14598" max="14848" width="9.140625" style="45"/>
    <col min="14849" max="14849" width="10.7109375" style="45" customWidth="1"/>
    <col min="14850" max="14850" width="9.140625" style="45"/>
    <col min="14851" max="14851" width="26" style="45" bestFit="1" customWidth="1"/>
    <col min="14852" max="14852" width="18" style="45" bestFit="1" customWidth="1"/>
    <col min="14853" max="14853" width="16.85546875" style="45" customWidth="1"/>
    <col min="14854" max="15104" width="9.140625" style="45"/>
    <col min="15105" max="15105" width="10.7109375" style="45" customWidth="1"/>
    <col min="15106" max="15106" width="9.140625" style="45"/>
    <col min="15107" max="15107" width="26" style="45" bestFit="1" customWidth="1"/>
    <col min="15108" max="15108" width="18" style="45" bestFit="1" customWidth="1"/>
    <col min="15109" max="15109" width="16.85546875" style="45" customWidth="1"/>
    <col min="15110" max="15360" width="9.140625" style="45"/>
    <col min="15361" max="15361" width="10.7109375" style="45" customWidth="1"/>
    <col min="15362" max="15362" width="9.140625" style="45"/>
    <col min="15363" max="15363" width="26" style="45" bestFit="1" customWidth="1"/>
    <col min="15364" max="15364" width="18" style="45" bestFit="1" customWidth="1"/>
    <col min="15365" max="15365" width="16.85546875" style="45" customWidth="1"/>
    <col min="15366" max="15616" width="9.140625" style="45"/>
    <col min="15617" max="15617" width="10.7109375" style="45" customWidth="1"/>
    <col min="15618" max="15618" width="9.140625" style="45"/>
    <col min="15619" max="15619" width="26" style="45" bestFit="1" customWidth="1"/>
    <col min="15620" max="15620" width="18" style="45" bestFit="1" customWidth="1"/>
    <col min="15621" max="15621" width="16.85546875" style="45" customWidth="1"/>
    <col min="15622" max="15872" width="9.140625" style="45"/>
    <col min="15873" max="15873" width="10.7109375" style="45" customWidth="1"/>
    <col min="15874" max="15874" width="9.140625" style="45"/>
    <col min="15875" max="15875" width="26" style="45" bestFit="1" customWidth="1"/>
    <col min="15876" max="15876" width="18" style="45" bestFit="1" customWidth="1"/>
    <col min="15877" max="15877" width="16.85546875" style="45" customWidth="1"/>
    <col min="15878" max="16128" width="9.140625" style="45"/>
    <col min="16129" max="16129" width="10.7109375" style="45" customWidth="1"/>
    <col min="16130" max="16130" width="9.140625" style="45"/>
    <col min="16131" max="16131" width="26" style="45" bestFit="1" customWidth="1"/>
    <col min="16132" max="16132" width="18" style="45" bestFit="1" customWidth="1"/>
    <col min="16133" max="16133" width="16.85546875" style="45" customWidth="1"/>
    <col min="16134" max="16384" width="9.140625" style="45"/>
  </cols>
  <sheetData>
    <row r="1" spans="1:5" ht="18" x14ac:dyDescent="0.25">
      <c r="A1" s="88" t="s">
        <v>97</v>
      </c>
      <c r="B1" s="88"/>
      <c r="C1" s="88"/>
      <c r="D1" s="88"/>
      <c r="E1" s="88"/>
    </row>
    <row r="2" spans="1:5" ht="15.75" x14ac:dyDescent="0.25">
      <c r="A2" s="89" t="s">
        <v>119</v>
      </c>
      <c r="B2" s="89"/>
      <c r="C2" s="89"/>
      <c r="D2" s="89"/>
      <c r="E2" s="89"/>
    </row>
    <row r="3" spans="1:5" ht="18" x14ac:dyDescent="0.25">
      <c r="A3" s="46"/>
      <c r="B3" s="47"/>
      <c r="C3" s="47"/>
      <c r="D3" s="47"/>
      <c r="E3" s="47"/>
    </row>
    <row r="4" spans="1:5" ht="13.5" thickBot="1" x14ac:dyDescent="0.25">
      <c r="A4" s="47"/>
      <c r="B4" s="47"/>
      <c r="C4" s="47"/>
      <c r="D4" s="47"/>
      <c r="E4" s="47"/>
    </row>
    <row r="5" spans="1:5" ht="31.5" thickTop="1" thickBot="1" x14ac:dyDescent="0.25">
      <c r="A5" s="48" t="s">
        <v>98</v>
      </c>
      <c r="B5" s="49" t="s">
        <v>99</v>
      </c>
      <c r="C5" s="49" t="s">
        <v>100</v>
      </c>
      <c r="D5" s="49" t="s">
        <v>101</v>
      </c>
      <c r="E5" s="50" t="s">
        <v>102</v>
      </c>
    </row>
    <row r="6" spans="1:5" ht="13.5" thickTop="1" x14ac:dyDescent="0.2">
      <c r="A6" s="51">
        <v>3111</v>
      </c>
      <c r="B6" s="52">
        <v>5331</v>
      </c>
      <c r="C6" s="53" t="s">
        <v>103</v>
      </c>
      <c r="D6" s="53" t="s">
        <v>104</v>
      </c>
      <c r="E6" s="54">
        <v>1670.6</v>
      </c>
    </row>
    <row r="7" spans="1:5" ht="13.5" thickBot="1" x14ac:dyDescent="0.25">
      <c r="A7" s="55">
        <v>3111</v>
      </c>
      <c r="B7" s="56">
        <v>5331</v>
      </c>
      <c r="C7" s="57"/>
      <c r="D7" s="57" t="s">
        <v>105</v>
      </c>
      <c r="E7" s="58">
        <v>612.07299999999998</v>
      </c>
    </row>
    <row r="8" spans="1:5" x14ac:dyDescent="0.2">
      <c r="A8" s="59">
        <v>3111</v>
      </c>
      <c r="B8" s="60">
        <v>5331</v>
      </c>
      <c r="C8" s="61" t="s">
        <v>106</v>
      </c>
      <c r="D8" s="61" t="s">
        <v>104</v>
      </c>
      <c r="E8" s="62">
        <v>954</v>
      </c>
    </row>
    <row r="9" spans="1:5" ht="13.5" thickBot="1" x14ac:dyDescent="0.25">
      <c r="A9" s="63">
        <v>3111</v>
      </c>
      <c r="B9" s="64">
        <v>5331</v>
      </c>
      <c r="C9" s="65"/>
      <c r="D9" s="65" t="s">
        <v>105</v>
      </c>
      <c r="E9" s="66">
        <v>33.228999999999999</v>
      </c>
    </row>
    <row r="10" spans="1:5" x14ac:dyDescent="0.2">
      <c r="A10" s="67">
        <v>3111</v>
      </c>
      <c r="B10" s="68">
        <v>5331</v>
      </c>
      <c r="C10" s="69" t="s">
        <v>107</v>
      </c>
      <c r="D10" s="69" t="s">
        <v>104</v>
      </c>
      <c r="E10" s="70">
        <v>1178</v>
      </c>
    </row>
    <row r="11" spans="1:5" ht="13.5" thickBot="1" x14ac:dyDescent="0.25">
      <c r="A11" s="55">
        <v>3111</v>
      </c>
      <c r="B11" s="56">
        <v>5331</v>
      </c>
      <c r="C11" s="57"/>
      <c r="D11" s="57" t="s">
        <v>105</v>
      </c>
      <c r="E11" s="58">
        <v>702.971</v>
      </c>
    </row>
    <row r="12" spans="1:5" x14ac:dyDescent="0.2">
      <c r="A12" s="67">
        <v>3111</v>
      </c>
      <c r="B12" s="68">
        <v>5331</v>
      </c>
      <c r="C12" s="69" t="s">
        <v>108</v>
      </c>
      <c r="D12" s="69" t="s">
        <v>104</v>
      </c>
      <c r="E12" s="70">
        <v>1280</v>
      </c>
    </row>
    <row r="13" spans="1:5" ht="13.5" thickBot="1" x14ac:dyDescent="0.25">
      <c r="A13" s="55">
        <v>3111</v>
      </c>
      <c r="B13" s="56">
        <v>5331</v>
      </c>
      <c r="C13" s="57"/>
      <c r="D13" s="57" t="s">
        <v>105</v>
      </c>
      <c r="E13" s="58">
        <v>1337.2850000000001</v>
      </c>
    </row>
    <row r="14" spans="1:5" x14ac:dyDescent="0.2">
      <c r="A14" s="59">
        <v>3113</v>
      </c>
      <c r="B14" s="60">
        <v>5331</v>
      </c>
      <c r="C14" s="61" t="s">
        <v>109</v>
      </c>
      <c r="D14" s="61" t="s">
        <v>104</v>
      </c>
      <c r="E14" s="62">
        <v>6008</v>
      </c>
    </row>
    <row r="15" spans="1:5" ht="13.5" thickBot="1" x14ac:dyDescent="0.25">
      <c r="A15" s="63">
        <v>3113</v>
      </c>
      <c r="B15" s="64">
        <v>5331</v>
      </c>
      <c r="C15" s="65"/>
      <c r="D15" s="65" t="s">
        <v>105</v>
      </c>
      <c r="E15" s="66">
        <v>4802.7790000000005</v>
      </c>
    </row>
    <row r="16" spans="1:5" x14ac:dyDescent="0.2">
      <c r="A16" s="67">
        <v>3231</v>
      </c>
      <c r="B16" s="68">
        <v>5331</v>
      </c>
      <c r="C16" s="69" t="s">
        <v>110</v>
      </c>
      <c r="D16" s="69" t="s">
        <v>104</v>
      </c>
      <c r="E16" s="70">
        <v>378</v>
      </c>
    </row>
    <row r="17" spans="1:5" ht="13.5" thickBot="1" x14ac:dyDescent="0.25">
      <c r="A17" s="71">
        <v>3231</v>
      </c>
      <c r="B17" s="72">
        <v>5331</v>
      </c>
      <c r="C17" s="73"/>
      <c r="D17" s="73" t="s">
        <v>105</v>
      </c>
      <c r="E17" s="74">
        <v>438.25299999999999</v>
      </c>
    </row>
    <row r="18" spans="1:5" ht="13.5" thickTop="1" x14ac:dyDescent="0.2">
      <c r="A18" s="47"/>
      <c r="B18" s="47"/>
      <c r="C18" s="47"/>
      <c r="D18" s="47"/>
      <c r="E18" s="47"/>
    </row>
    <row r="19" spans="1:5" x14ac:dyDescent="0.2">
      <c r="A19" s="47"/>
      <c r="B19" s="47"/>
      <c r="C19" s="47"/>
      <c r="D19" s="47"/>
      <c r="E19" s="75"/>
    </row>
    <row r="20" spans="1:5" x14ac:dyDescent="0.2">
      <c r="A20" s="47">
        <v>3111</v>
      </c>
      <c r="B20" s="47"/>
      <c r="C20" s="47" t="s">
        <v>111</v>
      </c>
      <c r="D20" s="47"/>
      <c r="E20" s="75">
        <f>SUM(E6:E13)</f>
        <v>7768.1579999999994</v>
      </c>
    </row>
    <row r="21" spans="1:5" x14ac:dyDescent="0.2">
      <c r="A21" s="47">
        <v>3113</v>
      </c>
      <c r="B21" s="47"/>
      <c r="C21" s="47" t="s">
        <v>112</v>
      </c>
      <c r="D21" s="47"/>
      <c r="E21" s="75">
        <f>SUM(E14:E15)</f>
        <v>10810.779</v>
      </c>
    </row>
    <row r="22" spans="1:5" ht="13.5" thickBot="1" x14ac:dyDescent="0.25">
      <c r="A22" s="47">
        <v>3231</v>
      </c>
      <c r="B22" s="47"/>
      <c r="C22" s="47" t="s">
        <v>113</v>
      </c>
      <c r="D22" s="47"/>
      <c r="E22" s="76">
        <f>SUM(E16:E17)</f>
        <v>816.25299999999993</v>
      </c>
    </row>
    <row r="23" spans="1:5" x14ac:dyDescent="0.2">
      <c r="A23" s="47"/>
      <c r="B23" s="47"/>
      <c r="C23" s="47"/>
      <c r="D23" s="47"/>
      <c r="E23" s="75">
        <f>SUM(E20:E22)</f>
        <v>19395.189999999999</v>
      </c>
    </row>
    <row r="24" spans="1:5" x14ac:dyDescent="0.2">
      <c r="A24" s="47"/>
      <c r="B24" s="47"/>
      <c r="C24" s="47"/>
      <c r="D24" s="47"/>
      <c r="E24" s="47"/>
    </row>
    <row r="25" spans="1:5" x14ac:dyDescent="0.2">
      <c r="A25" s="77" t="s">
        <v>114</v>
      </c>
      <c r="B25" s="47" t="s">
        <v>115</v>
      </c>
      <c r="C25" s="47" t="s">
        <v>116</v>
      </c>
      <c r="D25" s="47"/>
      <c r="E25" s="75">
        <f>SUM(E6,E8,E10,E12,E14,E16)</f>
        <v>11468.6</v>
      </c>
    </row>
    <row r="26" spans="1:5" x14ac:dyDescent="0.2">
      <c r="A26" s="47"/>
      <c r="B26" s="47"/>
      <c r="C26" s="47" t="s">
        <v>117</v>
      </c>
      <c r="D26" s="47"/>
      <c r="E26" s="75">
        <f>SUM(E7,E9,E11,E13,E15,E17)</f>
        <v>7926.59</v>
      </c>
    </row>
    <row r="27" spans="1:5" x14ac:dyDescent="0.2">
      <c r="A27" s="47"/>
      <c r="B27" s="47"/>
      <c r="C27" s="47"/>
      <c r="D27" s="47"/>
      <c r="E27" s="47"/>
    </row>
  </sheetData>
  <mergeCells count="2">
    <mergeCell ref="A1:E1"/>
    <mergeCell ref="A2:E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Schválený rozpočet 2023</vt:lpstr>
      <vt:lpstr>Příspěvky zřízeným organizacím</vt:lpstr>
      <vt:lpstr>'Schválený rozpočet 2023'!Názvy_tisku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msnoblov</dc:creator>
  <cp:lastModifiedBy>Jana Ullrichová</cp:lastModifiedBy>
  <cp:lastPrinted>2022-12-28T09:35:47Z</cp:lastPrinted>
  <dcterms:created xsi:type="dcterms:W3CDTF">2022-11-14T14:54:50Z</dcterms:created>
  <dcterms:modified xsi:type="dcterms:W3CDTF">2022-12-28T09:36:27Z</dcterms:modified>
</cp:coreProperties>
</file>