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10230"/>
  </bookViews>
  <sheets>
    <sheet name="Závěrečný účet 2016" sheetId="2" r:id="rId1"/>
    <sheet name="Přehled hodnocení rozpočtu 2016" sheetId="9" r:id="rId2"/>
    <sheet name="Vyúčtování poskytnutých grantů" sheetId="5" r:id="rId3"/>
    <sheet name="Gordic Reporter 2016" sheetId="10" r:id="rId4"/>
  </sheets>
  <definedNames>
    <definedName name="_xlnm._FilterDatabase" localSheetId="1" hidden="1">'Přehled hodnocení rozpočtu 2016'!$A$1:$H$438</definedName>
    <definedName name="_xlnm.Print_Area" localSheetId="0">'Závěrečný účet 2016'!$A$1:$AF$529</definedName>
  </definedNames>
  <calcPr calcId="145621"/>
</workbook>
</file>

<file path=xl/calcChain.xml><?xml version="1.0" encoding="utf-8"?>
<calcChain xmlns="http://schemas.openxmlformats.org/spreadsheetml/2006/main">
  <c r="AE360" i="2" l="1"/>
  <c r="AC360" i="2"/>
  <c r="Y360" i="2"/>
  <c r="U360" i="2"/>
  <c r="AE437" i="2"/>
  <c r="AC437" i="2"/>
  <c r="Y437" i="2"/>
  <c r="U437" i="2"/>
  <c r="AE434" i="2"/>
  <c r="AC434" i="2"/>
  <c r="Y434" i="2"/>
  <c r="U434" i="2"/>
  <c r="Z314" i="2"/>
  <c r="Z313" i="2"/>
  <c r="Z339" i="2"/>
  <c r="Q283" i="2"/>
  <c r="Z284" i="2"/>
  <c r="AD284" i="2" s="1"/>
  <c r="AD248" i="2"/>
  <c r="Z248" i="2"/>
  <c r="W248" i="2"/>
  <c r="AD239" i="2"/>
  <c r="AD240" i="2" s="1"/>
  <c r="Z239" i="2"/>
  <c r="Z240" i="2" s="1"/>
  <c r="W239" i="2"/>
  <c r="W240" i="2" s="1"/>
  <c r="AD115" i="2"/>
  <c r="AD116" i="2" s="1"/>
  <c r="Z115" i="2"/>
  <c r="Z116" i="2" s="1"/>
  <c r="W115" i="2"/>
  <c r="W116" i="2" s="1"/>
  <c r="W74" i="2"/>
  <c r="AE453" i="2"/>
  <c r="AC453" i="2"/>
  <c r="Y453" i="2"/>
  <c r="U453" i="2"/>
  <c r="AE480" i="2"/>
  <c r="Y480" i="2"/>
  <c r="AC480" i="2"/>
  <c r="U480" i="2"/>
  <c r="AE465" i="2"/>
  <c r="AC465" i="2"/>
  <c r="Y465" i="2"/>
  <c r="U465" i="2"/>
  <c r="AE456" i="2"/>
  <c r="AC456" i="2"/>
  <c r="Y456" i="2"/>
  <c r="U456" i="2"/>
  <c r="AE424" i="2"/>
  <c r="AC424" i="2"/>
  <c r="Y424" i="2"/>
  <c r="U424" i="2"/>
  <c r="AE363" i="2"/>
  <c r="AC363" i="2"/>
  <c r="Y363" i="2"/>
  <c r="U363" i="2"/>
  <c r="AE357" i="2"/>
  <c r="AC357" i="2"/>
  <c r="Y357" i="2"/>
  <c r="U357" i="2"/>
  <c r="Z348" i="2"/>
  <c r="Z347" i="2"/>
  <c r="Z342" i="2"/>
  <c r="Z341" i="2"/>
  <c r="AD135" i="2"/>
  <c r="Z135" i="2"/>
  <c r="W135" i="2"/>
  <c r="AD223" i="2"/>
  <c r="Z223" i="2"/>
  <c r="W223" i="2"/>
  <c r="AD221" i="2"/>
  <c r="Z221" i="2"/>
  <c r="W221" i="2"/>
  <c r="W167" i="2"/>
  <c r="AD133" i="2"/>
  <c r="Z133" i="2"/>
  <c r="W133" i="2"/>
  <c r="AD97" i="2"/>
  <c r="Z97" i="2"/>
  <c r="W97" i="2"/>
  <c r="F43" i="5"/>
  <c r="E43" i="5"/>
  <c r="D43" i="5"/>
  <c r="AD167" i="2"/>
  <c r="Z167" i="2"/>
  <c r="F35" i="5"/>
  <c r="E35" i="5"/>
  <c r="D35" i="5"/>
  <c r="A26" i="5"/>
  <c r="A27" i="5"/>
  <c r="A28" i="5"/>
  <c r="A29" i="5"/>
  <c r="A30" i="5"/>
  <c r="A31" i="5"/>
  <c r="A32" i="5"/>
  <c r="A33" i="5"/>
  <c r="A34" i="5"/>
  <c r="A25" i="5"/>
  <c r="F18" i="5"/>
  <c r="E18" i="5"/>
  <c r="D18" i="5"/>
  <c r="A7" i="5"/>
  <c r="A8" i="5"/>
  <c r="A9" i="5"/>
  <c r="A10" i="5"/>
  <c r="A11" i="5"/>
  <c r="A12" i="5"/>
  <c r="A13" i="5"/>
  <c r="A14" i="5"/>
  <c r="A15" i="5"/>
  <c r="A16" i="5"/>
  <c r="A17" i="5"/>
  <c r="AE489" i="2"/>
  <c r="AC489" i="2"/>
  <c r="Y489" i="2"/>
  <c r="U489" i="2"/>
  <c r="AE473" i="2"/>
  <c r="Y473" i="2"/>
  <c r="AC473" i="2"/>
  <c r="U473" i="2"/>
  <c r="AE468" i="2"/>
  <c r="Y468" i="2"/>
  <c r="AC468" i="2"/>
  <c r="U468" i="2"/>
  <c r="AE419" i="2"/>
  <c r="AC419" i="2"/>
  <c r="Y419" i="2"/>
  <c r="U419" i="2"/>
  <c r="AE391" i="2"/>
  <c r="AC391" i="2"/>
  <c r="Y391" i="2"/>
  <c r="U391" i="2"/>
  <c r="AE366" i="2"/>
  <c r="AC366" i="2"/>
  <c r="Y366" i="2"/>
  <c r="U366" i="2"/>
  <c r="Z345" i="2"/>
  <c r="Z320" i="2"/>
  <c r="Z321" i="2"/>
  <c r="Z337" i="2"/>
  <c r="Z336" i="2"/>
  <c r="Z334" i="2"/>
  <c r="Z332" i="2"/>
  <c r="Z331" i="2"/>
  <c r="Z330" i="2"/>
  <c r="Z329" i="2"/>
  <c r="Z327" i="2"/>
  <c r="Z326" i="2"/>
  <c r="Z325" i="2"/>
  <c r="Z281" i="2"/>
  <c r="AD281" i="2" s="1"/>
  <c r="AD212" i="2"/>
  <c r="AD184" i="2"/>
  <c r="Z184" i="2"/>
  <c r="W184" i="2"/>
  <c r="W201" i="2"/>
  <c r="W165" i="2"/>
  <c r="AD161" i="2"/>
  <c r="Z161" i="2"/>
  <c r="W161" i="2"/>
  <c r="Z156" i="2"/>
  <c r="AD141" i="2"/>
  <c r="Z141" i="2"/>
  <c r="W141" i="2"/>
  <c r="AD100" i="2"/>
  <c r="Z100" i="2"/>
  <c r="W100" i="2"/>
  <c r="Z65" i="2"/>
  <c r="Z68" i="2"/>
  <c r="Y443" i="2"/>
  <c r="Y431" i="2"/>
  <c r="Y427" i="2"/>
  <c r="U431" i="2"/>
  <c r="AE427" i="2"/>
  <c r="AC427" i="2"/>
  <c r="U427" i="2"/>
  <c r="AC450" i="2"/>
  <c r="AC446" i="2"/>
  <c r="AC443" i="2"/>
  <c r="AC431" i="2"/>
  <c r="AE450" i="2"/>
  <c r="Y450" i="2"/>
  <c r="AE446" i="2"/>
  <c r="Y446" i="2"/>
  <c r="AE443" i="2"/>
  <c r="U450" i="2"/>
  <c r="U446" i="2"/>
  <c r="U443" i="2"/>
  <c r="AE431" i="2"/>
  <c r="Z344" i="2"/>
  <c r="Z323" i="2"/>
  <c r="Z322" i="2"/>
  <c r="Z318" i="2"/>
  <c r="Z317" i="2"/>
  <c r="Z316" i="2"/>
  <c r="Z311" i="2"/>
  <c r="Z309" i="2"/>
  <c r="Z308" i="2"/>
  <c r="Z307" i="2"/>
  <c r="Z306" i="2"/>
  <c r="Z304" i="2"/>
  <c r="Z303" i="2"/>
  <c r="Z302" i="2"/>
  <c r="AD293" i="2"/>
  <c r="AD295" i="2" s="1"/>
  <c r="Z282" i="2"/>
  <c r="AD282" i="2" s="1"/>
  <c r="W283" i="2"/>
  <c r="AD276" i="2"/>
  <c r="W276" i="2"/>
  <c r="W255" i="2"/>
  <c r="AD255" i="2"/>
  <c r="Z255" i="2"/>
  <c r="Z212" i="2"/>
  <c r="W212" i="2"/>
  <c r="AD208" i="2"/>
  <c r="Z208" i="2"/>
  <c r="W208" i="2"/>
  <c r="AD176" i="2"/>
  <c r="Z176" i="2"/>
  <c r="W176" i="2"/>
  <c r="Z165" i="2"/>
  <c r="AD123" i="2"/>
  <c r="AD80" i="2"/>
  <c r="Z80" i="2"/>
  <c r="W80" i="2"/>
  <c r="AD74" i="2"/>
  <c r="Z74" i="2"/>
  <c r="AD261" i="2"/>
  <c r="AD262" i="2" s="1"/>
  <c r="Z261" i="2"/>
  <c r="Z262" i="2" s="1"/>
  <c r="W261" i="2"/>
  <c r="W262" i="2" s="1"/>
  <c r="AD258" i="2"/>
  <c r="AD259" i="2" s="1"/>
  <c r="Z258" i="2"/>
  <c r="Z259" i="2" s="1"/>
  <c r="W258" i="2"/>
  <c r="W259" i="2" s="1"/>
  <c r="AD253" i="2"/>
  <c r="Z253" i="2"/>
  <c r="W253" i="2"/>
  <c r="AD243" i="2"/>
  <c r="AD244" i="2" s="1"/>
  <c r="Z243" i="2"/>
  <c r="Z244" i="2" s="1"/>
  <c r="W243" i="2"/>
  <c r="W244" i="2" s="1"/>
  <c r="AD236" i="2"/>
  <c r="AD237" i="2" s="1"/>
  <c r="Z236" i="2"/>
  <c r="Z237" i="2" s="1"/>
  <c r="W236" i="2"/>
  <c r="W237" i="2" s="1"/>
  <c r="AD230" i="2"/>
  <c r="AD231" i="2" s="1"/>
  <c r="AH231" i="2" s="1"/>
  <c r="Z230" i="2"/>
  <c r="W230" i="2"/>
  <c r="AD217" i="2"/>
  <c r="Z217" i="2"/>
  <c r="W217" i="2"/>
  <c r="AD201" i="2"/>
  <c r="Z201" i="2"/>
  <c r="AD193" i="2"/>
  <c r="Z193" i="2"/>
  <c r="W193" i="2"/>
  <c r="AD178" i="2"/>
  <c r="Z178" i="2"/>
  <c r="W178" i="2"/>
  <c r="AD165" i="2"/>
  <c r="AD156" i="2"/>
  <c r="W156" i="2"/>
  <c r="Z276" i="2"/>
  <c r="AD139" i="2"/>
  <c r="Z139" i="2"/>
  <c r="Z142" i="2" s="1"/>
  <c r="W139" i="2"/>
  <c r="W142" i="2" s="1"/>
  <c r="AD130" i="2"/>
  <c r="Z130" i="2"/>
  <c r="W130" i="2"/>
  <c r="Z123" i="2"/>
  <c r="W123" i="2"/>
  <c r="AD120" i="2"/>
  <c r="Z120" i="2"/>
  <c r="W120" i="2"/>
  <c r="AD112" i="2"/>
  <c r="AD113" i="2" s="1"/>
  <c r="Z112" i="2"/>
  <c r="Z113" i="2" s="1"/>
  <c r="W112" i="2"/>
  <c r="W113" i="2" s="1"/>
  <c r="AD105" i="2"/>
  <c r="AD106" i="2" s="1"/>
  <c r="Z105" i="2"/>
  <c r="Z106" i="2" s="1"/>
  <c r="W105" i="2"/>
  <c r="W106" i="2" s="1"/>
  <c r="AD102" i="2"/>
  <c r="Z102" i="2"/>
  <c r="W102" i="2"/>
  <c r="AD95" i="2"/>
  <c r="Z95" i="2"/>
  <c r="W95" i="2"/>
  <c r="AD89" i="2"/>
  <c r="AD90" i="2" s="1"/>
  <c r="Z89" i="2"/>
  <c r="Z90" i="2" s="1"/>
  <c r="W89" i="2"/>
  <c r="W90" i="2" s="1"/>
  <c r="AD86" i="2"/>
  <c r="Z86" i="2"/>
  <c r="W86" i="2"/>
  <c r="AD84" i="2"/>
  <c r="Z84" i="2"/>
  <c r="W84" i="2"/>
  <c r="AD71" i="2"/>
  <c r="AD72" i="2" s="1"/>
  <c r="Z71" i="2"/>
  <c r="Z72" i="2" s="1"/>
  <c r="W71" i="2"/>
  <c r="W72" i="2" s="1"/>
  <c r="AD68" i="2"/>
  <c r="W68" i="2"/>
  <c r="AD65" i="2"/>
  <c r="W65" i="2"/>
  <c r="AD294" i="2"/>
  <c r="AE490" i="2" l="1"/>
  <c r="U490" i="2"/>
  <c r="AC490" i="2"/>
  <c r="Y490" i="2"/>
  <c r="Z69" i="2"/>
  <c r="AD142" i="2"/>
  <c r="W231" i="2"/>
  <c r="W136" i="2"/>
  <c r="W143" i="2" s="1"/>
  <c r="W57" i="2" s="1"/>
  <c r="AD136" i="2"/>
  <c r="AH136" i="2" s="1"/>
  <c r="W218" i="2"/>
  <c r="Z231" i="2"/>
  <c r="AD124" i="2"/>
  <c r="AD125" i="2" s="1"/>
  <c r="AD56" i="2" s="1"/>
  <c r="Z218" i="2"/>
  <c r="AD103" i="2"/>
  <c r="AD117" i="2" s="1"/>
  <c r="AD55" i="2" s="1"/>
  <c r="W87" i="2"/>
  <c r="W124" i="2"/>
  <c r="W125" i="2" s="1"/>
  <c r="W56" i="2" s="1"/>
  <c r="Z283" i="2"/>
  <c r="Z256" i="2"/>
  <c r="Z263" i="2" s="1"/>
  <c r="Z150" i="2" s="1"/>
  <c r="AD256" i="2"/>
  <c r="AD263" i="2" s="1"/>
  <c r="AD150" i="2" s="1"/>
  <c r="W256" i="2"/>
  <c r="W263" i="2" s="1"/>
  <c r="W150" i="2" s="1"/>
  <c r="W168" i="2"/>
  <c r="AD218" i="2"/>
  <c r="AD209" i="2"/>
  <c r="W209" i="2"/>
  <c r="Z209" i="2"/>
  <c r="AD168" i="2"/>
  <c r="Z168" i="2"/>
  <c r="Z136" i="2"/>
  <c r="Z143" i="2" s="1"/>
  <c r="Z57" i="2" s="1"/>
  <c r="W103" i="2"/>
  <c r="W117" i="2" s="1"/>
  <c r="W55" i="2" s="1"/>
  <c r="Z124" i="2"/>
  <c r="Z125" i="2" s="1"/>
  <c r="Z56" i="2" s="1"/>
  <c r="W69" i="2"/>
  <c r="Z87" i="2"/>
  <c r="AD87" i="2"/>
  <c r="Z103" i="2"/>
  <c r="AD283" i="2"/>
  <c r="AD69" i="2"/>
  <c r="Z91" i="2" l="1"/>
  <c r="Z54" i="2" s="1"/>
  <c r="AD143" i="2"/>
  <c r="AD57" i="2" s="1"/>
  <c r="W91" i="2"/>
  <c r="W126" i="2" s="1"/>
  <c r="W144" i="2" s="1"/>
  <c r="AD245" i="2"/>
  <c r="Z245" i="2"/>
  <c r="Z149" i="2" s="1"/>
  <c r="Z151" i="2" s="1"/>
  <c r="W245" i="2"/>
  <c r="W264" i="2" s="1"/>
  <c r="AD91" i="2"/>
  <c r="AD54" i="2" s="1"/>
  <c r="Z117" i="2"/>
  <c r="Z55" i="2" s="1"/>
  <c r="Z58" i="2" l="1"/>
  <c r="AD58" i="2"/>
  <c r="W54" i="2"/>
  <c r="W58" i="2" s="1"/>
  <c r="W59" i="2" s="1"/>
  <c r="W149" i="2"/>
  <c r="W151" i="2" s="1"/>
  <c r="W152" i="2" s="1"/>
  <c r="AD126" i="2"/>
  <c r="AD144" i="2" s="1"/>
  <c r="AH144" i="2" s="1"/>
  <c r="AD149" i="2"/>
  <c r="AD151" i="2" s="1"/>
  <c r="AH245" i="2"/>
  <c r="AD264" i="2"/>
  <c r="AH264" i="2" s="1"/>
  <c r="Z264" i="2"/>
  <c r="Z152" i="2" s="1"/>
  <c r="Z126" i="2"/>
  <c r="Z144" i="2" s="1"/>
  <c r="W266" i="2"/>
  <c r="W277" i="2" s="1"/>
  <c r="AD59" i="2" l="1"/>
  <c r="AD266" i="2"/>
  <c r="AD277" i="2" s="1"/>
  <c r="AD152" i="2"/>
  <c r="Z266" i="2"/>
  <c r="Z277" i="2" s="1"/>
  <c r="Z59" i="2"/>
</calcChain>
</file>

<file path=xl/sharedStrings.xml><?xml version="1.0" encoding="utf-8"?>
<sst xmlns="http://schemas.openxmlformats.org/spreadsheetml/2006/main" count="4245" uniqueCount="1331">
  <si>
    <t>Město Černošice</t>
  </si>
  <si>
    <t>(v Kč)</t>
  </si>
  <si>
    <t>Údaje o organizaci</t>
  </si>
  <si>
    <t>identifikační číslo</t>
  </si>
  <si>
    <t>00241121</t>
  </si>
  <si>
    <t>název</t>
  </si>
  <si>
    <t>ulice, č.p.</t>
  </si>
  <si>
    <t>Riegrova 1209</t>
  </si>
  <si>
    <t>obec</t>
  </si>
  <si>
    <t>Černošice</t>
  </si>
  <si>
    <t>PSČ, pošta</t>
  </si>
  <si>
    <t>25228</t>
  </si>
  <si>
    <t>Kontaktní údaje</t>
  </si>
  <si>
    <t>telefon</t>
  </si>
  <si>
    <t>fax</t>
  </si>
  <si>
    <t>e-mail</t>
  </si>
  <si>
    <t>WWW stránky</t>
  </si>
  <si>
    <t>Doplňující údaje organizace</t>
  </si>
  <si>
    <t>Obsah závěrečného účtu</t>
  </si>
  <si>
    <t>I. Plnění rozpočtu příjmů</t>
  </si>
  <si>
    <t>II. Plnění rozpočtu výdajů</t>
  </si>
  <si>
    <t>III. Financování (zapojení vlastních úspor a cizích zdrojů)</t>
  </si>
  <si>
    <t>IV. Stavy a obraty na bankovních účtech</t>
  </si>
  <si>
    <t>V. Peněžní fondy - informativně</t>
  </si>
  <si>
    <t>VI. Majetek</t>
  </si>
  <si>
    <t>I. PLNĚNÍ ROZPOČTU PŘÍJMŮ</t>
  </si>
  <si>
    <t>Text</t>
  </si>
  <si>
    <t>Schválený rozpočet</t>
  </si>
  <si>
    <t>Rozpočet po změnách</t>
  </si>
  <si>
    <t>Skutečnost</t>
  </si>
  <si>
    <t>Daňové příjmy</t>
  </si>
  <si>
    <t>Nedaňové příjmy</t>
  </si>
  <si>
    <t>Kapitálové příjmy</t>
  </si>
  <si>
    <t>Přijaté transfery</t>
  </si>
  <si>
    <t>Příjmy celkem</t>
  </si>
  <si>
    <t>Detailní výpis položek dle druhového třídění rozpočtové skladby</t>
  </si>
  <si>
    <t>1111</t>
  </si>
  <si>
    <t>Daň z příj.fyz.osob ze záv.činnosti a fun.pož.</t>
  </si>
  <si>
    <t>1112</t>
  </si>
  <si>
    <t>Daň z příjmu fyz.osob ze samost. výděl.činnosti</t>
  </si>
  <si>
    <t>1113</t>
  </si>
  <si>
    <t>Daň z příjmů fyzických osob z kapitál.výnosů</t>
  </si>
  <si>
    <t>111</t>
  </si>
  <si>
    <t>Daně z příjmů fyzických osob</t>
  </si>
  <si>
    <t>1121</t>
  </si>
  <si>
    <t>Daň z příjmů právnických osob</t>
  </si>
  <si>
    <t>1122</t>
  </si>
  <si>
    <t>Daň z příjmu právnických osob za obce</t>
  </si>
  <si>
    <t>112</t>
  </si>
  <si>
    <t>Daně z příjmů právnických osob</t>
  </si>
  <si>
    <t>11</t>
  </si>
  <si>
    <t>Daně z příjmů, zisku a kapitálových výnosů</t>
  </si>
  <si>
    <t>1211</t>
  </si>
  <si>
    <t>Daň z přidané hodnoty</t>
  </si>
  <si>
    <t>121</t>
  </si>
  <si>
    <t>Obecné daně ze zboží a služeb v tuzemsku</t>
  </si>
  <si>
    <t>12</t>
  </si>
  <si>
    <t>Daně ze zboží a služeb v tuzemsku</t>
  </si>
  <si>
    <t>133</t>
  </si>
  <si>
    <t>Poplatky a odvody v oblasti životního prostředí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</si>
  <si>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</si>
  <si>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</si>
  <si>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</si>
  <si>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</si>
  <si>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</si>
  <si>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</si>
  <si>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</si>
  <si>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</si>
  <si>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134</t>
  </si>
  <si>
    <t>Místní poplatky z vybraných činností a služeb</t>
  </si>
  <si>
    <t>1351</t>
  </si>
  <si>
    <t>1359</t>
  </si>
  <si>
    <t>135</t>
  </si>
  <si>
    <t>Ostatní odvody z vybraných činností a služeb</t>
  </si>
  <si>
    <t>1361</t>
  </si>
  <si>
    <t>Správní poplatky</t>
  </si>
  <si>
    <t>136</t>
  </si>
  <si>
    <t>13</t>
  </si>
  <si>
    <t>Daně a poplatky z vybraných činností a služeb</t>
  </si>
  <si>
    <t>1511</t>
  </si>
  <si>
    <t>Daň z nemovitostí</t>
  </si>
  <si>
    <t>151</t>
  </si>
  <si>
    <t>Daně z majetku</t>
  </si>
  <si>
    <t>15</t>
  </si>
  <si>
    <t>Majetkové daně</t>
  </si>
  <si>
    <t>1</t>
  </si>
  <si>
    <t>Daňové příjmy (součet za třídu 1)</t>
  </si>
  <si>
    <t>2111</t>
  </si>
  <si>
    <t>Příjmy z poskytování služeb a výrobků</t>
  </si>
  <si>
    <t>2112</t>
  </si>
  <si>
    <t>Příjmy z prodeje zboží (již nakoup. za úč.prod)</t>
  </si>
  <si>
    <t>2119</t>
  </si>
  <si>
    <t>Ostatní příjmy z vlastní činnosti</t>
  </si>
  <si>
    <t>211</t>
  </si>
  <si>
    <t>Příjmy z vlastní činnosti</t>
  </si>
  <si>
    <t>2131</t>
  </si>
  <si>
    <t>Příjmy z pronájmu pozemků</t>
  </si>
  <si>
    <t>2132</t>
  </si>
  <si>
    <t>Příjmy z pronájmu ost.nemov. a jejich částí</t>
  </si>
  <si>
    <t>213</t>
  </si>
  <si>
    <t>Příjmy z pronájmu majetku</t>
  </si>
  <si>
    <t>2141</t>
  </si>
  <si>
    <t>Příjmy z úroků (část)</t>
  </si>
  <si>
    <t>214</t>
  </si>
  <si>
    <t>Výnosy z finančního majetku</t>
  </si>
  <si>
    <t>21</t>
  </si>
  <si>
    <t>2212</t>
  </si>
  <si>
    <t>Sankční platby přijaté od jiných subjektů</t>
  </si>
  <si>
    <t>221</t>
  </si>
  <si>
    <t>Přijaté sankční platby</t>
  </si>
  <si>
    <t>22</t>
  </si>
  <si>
    <t>Přijaté sankční platby a vratky transferů</t>
  </si>
  <si>
    <t>2321</t>
  </si>
  <si>
    <t>Přijaté neinvestiční dary</t>
  </si>
  <si>
    <t>2322</t>
  </si>
  <si>
    <t>Přijaté pojistné náhrady</t>
  </si>
  <si>
    <t>2324</t>
  </si>
  <si>
    <t>2328</t>
  </si>
  <si>
    <t>Neidentifikované příjmy</t>
  </si>
  <si>
    <t>2329</t>
  </si>
  <si>
    <t>Ostatní nedaňové příjmy jinde nezařazené</t>
  </si>
  <si>
    <t>232</t>
  </si>
  <si>
    <t>Ostatní nedaňové příjmy</t>
  </si>
  <si>
    <t>23</t>
  </si>
  <si>
    <t>Příjmy z prod.nekap.maj.a ost.nedaňové příjmy</t>
  </si>
  <si>
    <t>2</t>
  </si>
  <si>
    <t>Nedaňové příjmy (součet za třídu 2)</t>
  </si>
  <si>
    <t>3111</t>
  </si>
  <si>
    <t>Příjmy z prodeje pozemků</t>
  </si>
  <si>
    <t>3113</t>
  </si>
  <si>
    <t>Příjmy z prod.ost.hmot.dlouhodob.majetku</t>
  </si>
  <si>
    <t>311</t>
  </si>
  <si>
    <t>Příjmy z prod.dlouhodob.majetku (kromě drobn.)</t>
  </si>
  <si>
    <t>3121</t>
  </si>
  <si>
    <t>Přij.dary na pořízení dlouhodob.majetku</t>
  </si>
  <si>
    <t>3122</t>
  </si>
  <si>
    <t>Přij.příspěvky na poř.dlouhodob.majetku</t>
  </si>
  <si>
    <t>312</t>
  </si>
  <si>
    <t>Ostatní kapitálové příjmy</t>
  </si>
  <si>
    <t>31</t>
  </si>
  <si>
    <t>Příjmy z prod.dlouhod.maj.a ost.kap.příjmů</t>
  </si>
  <si>
    <t>3</t>
  </si>
  <si>
    <t>Kapitálové příjmy (souč.za třídu 3)</t>
  </si>
  <si>
    <t>Vlastní příjmy (třída 1+2+3)</t>
  </si>
  <si>
    <t>4111</t>
  </si>
  <si>
    <t>Neinv.přij.transf.z všeob.pokl.správy st.rozp.</t>
  </si>
  <si>
    <t>4112</t>
  </si>
  <si>
    <t>Neinv.přij.tra.ze SR v rámci souhrn.dot.vztahu</t>
  </si>
  <si>
    <t>4116</t>
  </si>
  <si>
    <t>Ost.neinv.přij.tra.ze státního rozpočtu</t>
  </si>
  <si>
    <t>411</t>
  </si>
  <si>
    <t>Neinv.přij.transf.od veř.rozp.ústřední úrovně</t>
  </si>
  <si>
    <t>4122</t>
  </si>
  <si>
    <t>Neinvestiční přijaté transfery od krajů</t>
  </si>
  <si>
    <t>412</t>
  </si>
  <si>
    <t>Neinvestiční přijaté transf.od rozp.úz.úrovně</t>
  </si>
  <si>
    <t>4134</t>
  </si>
  <si>
    <t>Převody z rozpočtových účtů</t>
  </si>
  <si>
    <t>413</t>
  </si>
  <si>
    <t>41</t>
  </si>
  <si>
    <t>Neinvestiční přijaté transfery</t>
  </si>
  <si>
    <t>4216</t>
  </si>
  <si>
    <t>Ost.inv.přij.transf.ze státního rozpočtu</t>
  </si>
  <si>
    <t>421</t>
  </si>
  <si>
    <t>Investiční přijaté transf.od veř.r.ústř.úrovně</t>
  </si>
  <si>
    <t>422</t>
  </si>
  <si>
    <t>Invest.přij.tra.od veř.rozp.územní úrovně</t>
  </si>
  <si>
    <t>42</t>
  </si>
  <si>
    <t>Investiční přijaté transfery</t>
  </si>
  <si>
    <t>4</t>
  </si>
  <si>
    <t>Přijaté transfery (součet za třídu 4)</t>
  </si>
  <si>
    <t>Příjmy celkem (třídy 1+2+3+4)</t>
  </si>
  <si>
    <t>II. PLNĚNÍ ROZPOČTU VÝDAJŮ</t>
  </si>
  <si>
    <t>Běžné výdaje</t>
  </si>
  <si>
    <t>Kapitálové výdaje</t>
  </si>
  <si>
    <t>Výdaje celkem</t>
  </si>
  <si>
    <t>5011</t>
  </si>
  <si>
    <t>Platy zaměstnanců v pracovním poměru</t>
  </si>
  <si>
    <t>501</t>
  </si>
  <si>
    <t>Platy</t>
  </si>
  <si>
    <t>5021</t>
  </si>
  <si>
    <t>Ostatní osobní výdaje</t>
  </si>
  <si>
    <t>5023</t>
  </si>
  <si>
    <t>Odměny členů zastupitelstev obcí a krajů</t>
  </si>
  <si>
    <t>502</t>
  </si>
  <si>
    <t>Ostatní platby za provedenou práci</t>
  </si>
  <si>
    <t>5031</t>
  </si>
  <si>
    <t>Pov.poj.na soc.zab.a přísp.na st.pol.zaměstnan.</t>
  </si>
  <si>
    <t>5032</t>
  </si>
  <si>
    <t>Povinné pojistné na veřejné zdravotní pojištění</t>
  </si>
  <si>
    <t>5038</t>
  </si>
  <si>
    <t>Povinné pojistné na úrazové pojištění</t>
  </si>
  <si>
    <t>503</t>
  </si>
  <si>
    <t>Povinné pojistné placené zaměstnavatelem</t>
  </si>
  <si>
    <t>50</t>
  </si>
  <si>
    <t>Výdaje na platy,ost.platby za prov.pr.a pojist.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</si>
  <si>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</si>
  <si>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</si>
  <si>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</si>
  <si>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</si>
  <si>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</si>
  <si>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</si>
  <si>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</si>
  <si>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</si>
  <si>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5138</t>
  </si>
  <si>
    <t>Nákup zboží (za účelem dalšího prodeje)</t>
  </si>
  <si>
    <t>5139</t>
  </si>
  <si>
    <t>Nákup materiálu jinde nezařazený</t>
  </si>
  <si>
    <t>513</t>
  </si>
  <si>
    <t>Nákup materiálu</t>
  </si>
  <si>
    <t>5141</t>
  </si>
  <si>
    <t>Úroky vlastní</t>
  </si>
  <si>
    <t>514</t>
  </si>
  <si>
    <t>Úroky a ostatní finanční výdaje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</si>
  <si>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</si>
  <si>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</si>
  <si>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</si>
  <si>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</si>
  <si>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</si>
  <si>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</si>
  <si>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</si>
  <si>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</si>
  <si>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515</t>
  </si>
  <si>
    <t>Nákup vody, paliv a energie</t>
  </si>
  <si>
    <t>5161</t>
  </si>
  <si>
    <t>Služby pošt</t>
  </si>
  <si>
    <t>5162</t>
  </si>
  <si>
    <t>Služby telekomunikací a radiokomunikací</t>
  </si>
  <si>
    <t>5163</t>
  </si>
  <si>
    <t>Služby peněžních ústavů</t>
  </si>
  <si>
    <t>5164</t>
  </si>
  <si>
    <t>Nájemné</t>
  </si>
  <si>
    <t>5166</t>
  </si>
  <si>
    <t>Konzultační, poradenské a právní služby</t>
  </si>
  <si>
    <t>5167</t>
  </si>
  <si>
    <t>Služby školení a vzdělávání</t>
  </si>
  <si>
    <t>5169</t>
  </si>
  <si>
    <t>Nákup ostatních služeb</t>
  </si>
  <si>
    <t>516</t>
  </si>
  <si>
    <t>Nákup služeb</t>
  </si>
  <si>
    <t>5171</t>
  </si>
  <si>
    <t>Opravy a udržování</t>
  </si>
  <si>
    <t>5172</t>
  </si>
  <si>
    <t>Programové vybavení</t>
  </si>
  <si>
    <t>5173</t>
  </si>
  <si>
    <t>Cestovné (tuzemské i zahraniční)</t>
  </si>
  <si>
    <t>5175</t>
  </si>
  <si>
    <t>Pohoštění</t>
  </si>
  <si>
    <t>5178</t>
  </si>
  <si>
    <t>Nájemné za nájem s právem koupě</t>
  </si>
  <si>
    <t>517</t>
  </si>
  <si>
    <t>Ostatní nákupy</t>
  </si>
  <si>
    <t>5192</t>
  </si>
  <si>
    <t>5193</t>
  </si>
  <si>
    <t>Výdaje na dopravní územní obslužnost</t>
  </si>
  <si>
    <t>5194</t>
  </si>
  <si>
    <t>Věcné dary</t>
  </si>
  <si>
    <t>519</t>
  </si>
  <si>
    <t>Výdaje souv.s neinv.nák.,přísp.,náhr.a věc.dary</t>
  </si>
  <si>
    <t>51</t>
  </si>
  <si>
    <t>Neinvestiční nákupy a související výdaje</t>
  </si>
  <si>
    <t>5212</t>
  </si>
  <si>
    <t>Neinv.tra.nefinančním podn.subj.-fyz.osobám</t>
  </si>
  <si>
    <t>5213</t>
  </si>
  <si>
    <t>Neivn.tra.nefinančním podn.subj.-práv.osobám</t>
  </si>
  <si>
    <t>521</t>
  </si>
  <si>
    <t>Neinvestiční transf.podnikatelským subjektům</t>
  </si>
  <si>
    <t>5222</t>
  </si>
  <si>
    <t>5229</t>
  </si>
  <si>
    <t>Ost.neinv.transf.nezisk. a podob.organizacím</t>
  </si>
  <si>
    <t>522</t>
  </si>
  <si>
    <t>Neinv.transf.neziskovým a podobným organizacím</t>
  </si>
  <si>
    <t>52</t>
  </si>
  <si>
    <t>Neinv.transfery podn.subj.a nezisk.organizacím</t>
  </si>
  <si>
    <t>5329</t>
  </si>
  <si>
    <t>532</t>
  </si>
  <si>
    <t>Neinv.transfery veř.rozpočtům územní úrovně</t>
  </si>
  <si>
    <t>5331</t>
  </si>
  <si>
    <t>Neinvestiční příspěvky zřízeným PO</t>
  </si>
  <si>
    <t>533</t>
  </si>
  <si>
    <t>Neinv.transfery přísp.a podobným organizacím</t>
  </si>
  <si>
    <t>5342</t>
  </si>
  <si>
    <t>5345</t>
  </si>
  <si>
    <t>Převody vlastním rozpočtovým účtům</t>
  </si>
  <si>
    <t>5361</t>
  </si>
  <si>
    <t>Nákup kolků</t>
  </si>
  <si>
    <t>5362</t>
  </si>
  <si>
    <t>Platby daní a poplatků státnímu rozpočtu</t>
  </si>
  <si>
    <t>5363</t>
  </si>
  <si>
    <t>Úhrady sankcí jiným rozpočtům</t>
  </si>
  <si>
    <t>536</t>
  </si>
  <si>
    <t>Ost.neinv.transfery jiným veřejným rozpočtům</t>
  </si>
  <si>
    <t>53</t>
  </si>
  <si>
    <t>Neinv.transfery a některé další platby rozp.</t>
  </si>
  <si>
    <t>5492</t>
  </si>
  <si>
    <t>Dary obyvatelstvu</t>
  </si>
  <si>
    <t>5499</t>
  </si>
  <si>
    <t>Ostatní neinv.transfery obyvatelstvu</t>
  </si>
  <si>
    <t>549</t>
  </si>
  <si>
    <t>Ostatní neinvestiční transfery obyvatelstvu</t>
  </si>
  <si>
    <t>54</t>
  </si>
  <si>
    <t>Neinvestiční transfery obyvatelstvu</t>
  </si>
  <si>
    <t>5901</t>
  </si>
  <si>
    <t>Nespecifikované rezervy</t>
  </si>
  <si>
    <t>5909</t>
  </si>
  <si>
    <t>Ostatní neinvestiční výdaje jinde nezařazené</t>
  </si>
  <si>
    <t>590</t>
  </si>
  <si>
    <t>Ostatní neinvestiční výdaje</t>
  </si>
  <si>
    <t>59</t>
  </si>
  <si>
    <t>5</t>
  </si>
  <si>
    <t>Běžné výdaje (třída 5)</t>
  </si>
  <si>
    <t>6111</t>
  </si>
  <si>
    <t>611</t>
  </si>
  <si>
    <t>Pořízení dloudodobého nehmotného majetku</t>
  </si>
  <si>
    <t>6121</t>
  </si>
  <si>
    <t>Budovy, haly a stavby</t>
  </si>
  <si>
    <t>6122</t>
  </si>
  <si>
    <t>Stroje, přístroje a zařízení</t>
  </si>
  <si>
    <t>6123</t>
  </si>
  <si>
    <t>Dopravní prostředky</t>
  </si>
  <si>
    <t>6125</t>
  </si>
  <si>
    <t>Výpočetní technika</t>
  </si>
  <si>
    <t>612</t>
  </si>
  <si>
    <t>Pořízení dlouhodobého hmotného majetku</t>
  </si>
  <si>
    <t>61</t>
  </si>
  <si>
    <t>Investiční nákupy a související výdaje</t>
  </si>
  <si>
    <t>63</t>
  </si>
  <si>
    <t>Investiční transfery</t>
  </si>
  <si>
    <t>6901</t>
  </si>
  <si>
    <t>Rezervy kapitálových výdajů</t>
  </si>
  <si>
    <t>690</t>
  </si>
  <si>
    <t>Ostatní kapitálové výdaje</t>
  </si>
  <si>
    <t>69</t>
  </si>
  <si>
    <t>6</t>
  </si>
  <si>
    <t>Kapitálové výdaje (souč.za třídu 6)</t>
  </si>
  <si>
    <t>Výdaje celkem  (třída 5+6)</t>
  </si>
  <si>
    <t>Saldo příjmů a výdajů (Příjmy-Výdaje)</t>
  </si>
  <si>
    <t>III. FINANCOVÁNÍ (zapojení vlastních úspor a cizích zdrojů)</t>
  </si>
  <si>
    <t>Název položky</t>
  </si>
  <si>
    <t>Změna stavu krátkod. prostř.na bank.účtech(+/-)</t>
  </si>
  <si>
    <t>Dlouhodobé přijaté půjčené prostředky (+)</t>
  </si>
  <si>
    <t>Uhrazené splátky dlouhod. přijatých půjček (-)</t>
  </si>
  <si>
    <t>FINANCOVÁNÍ (součet za třídu 8)</t>
  </si>
  <si>
    <t>IV. STAVY A OBRATY NA BANKOVNÍCH ÚČTECH</t>
  </si>
  <si>
    <t>Název bankovního účtu</t>
  </si>
  <si>
    <t>Počáteční stav k 1. 1.</t>
  </si>
  <si>
    <t>Obrat</t>
  </si>
  <si>
    <t>Konečný stav k 31.12.</t>
  </si>
  <si>
    <t>Změna stavu bankovních účtů</t>
  </si>
  <si>
    <t>Základní běžný účet</t>
  </si>
  <si>
    <t>Běžné účty peněžních fondů</t>
  </si>
  <si>
    <t>Běžné účty celkem</t>
  </si>
  <si>
    <t>V. PENĚŽNÍ FONDY - INFORMATIVNĚ</t>
  </si>
  <si>
    <t>Počáteční zůstatek</t>
  </si>
  <si>
    <t>Konečný zůstatek  (rozdíl rozpočtu)</t>
  </si>
  <si>
    <t>Změna stavu</t>
  </si>
  <si>
    <t>Financování - třída 8</t>
  </si>
  <si>
    <t>VI. MAJETEK</t>
  </si>
  <si>
    <t>Název majetkového účtu</t>
  </si>
  <si>
    <t>Počáteční stav k 1.1.</t>
  </si>
  <si>
    <t>Software</t>
  </si>
  <si>
    <t>Drobný dlouhodobý nehmotný majetek</t>
  </si>
  <si>
    <t>Ostatní dlouhodobý nehmotný majetek</t>
  </si>
  <si>
    <t>Stavby</t>
  </si>
  <si>
    <t>Samostatné movité věci a soubory movitých věcí</t>
  </si>
  <si>
    <t>Drobný dlouhodobý hmotný majetek</t>
  </si>
  <si>
    <t>Ostatní dlouhodobý hmotný majetek</t>
  </si>
  <si>
    <t>Dlouhodobý hmotný majetek neodpisovaný</t>
  </si>
  <si>
    <t>Pozemky</t>
  </si>
  <si>
    <t>Nedokončený dlouhodobý nehmotný majetek</t>
  </si>
  <si>
    <t>Nedokončený dlouhodobý hmotný majetek</t>
  </si>
  <si>
    <t>Oprávky k dlouhodobému nehmotnému majetku</t>
  </si>
  <si>
    <t>Oprávky k softwaru</t>
  </si>
  <si>
    <t>Oprávky k drobnému dlouhodobému nehmotnému majetku</t>
  </si>
  <si>
    <t>Oprávky k ostatnímu dlouhodobému nehmotnému majetku</t>
  </si>
  <si>
    <t>Oprávky k dlouhodobému hmotnému majetku</t>
  </si>
  <si>
    <t>Oprávky ke stavbám</t>
  </si>
  <si>
    <t>Oprávky k samostatným movitým věcem a souborům movitých věcí</t>
  </si>
  <si>
    <t>Oprávky k drobnému dlouhodobému hmotnému majetku</t>
  </si>
  <si>
    <t>Oprávky k ostatnímu dlouhodobému hmotnému majetku</t>
  </si>
  <si>
    <t>Opravné položky k pohledávkám</t>
  </si>
  <si>
    <t>Opravné položky k odběratelům</t>
  </si>
  <si>
    <t>Položka</t>
  </si>
  <si>
    <t>Převody FKSP a sociál.fondu obcí a krajů</t>
  </si>
  <si>
    <t>Výdaje z finančního vypořádání minulých let mezi krajem a obcemi</t>
  </si>
  <si>
    <t>UZ</t>
  </si>
  <si>
    <t>text</t>
  </si>
  <si>
    <t>Rozpočet upr. (Příjmy)</t>
  </si>
  <si>
    <t>Rozpočet upr. (Výdaje)</t>
  </si>
  <si>
    <t>Skutečnost (Příjmy)</t>
  </si>
  <si>
    <t>Skutečnost (Výdaje)</t>
  </si>
  <si>
    <t>Ostatní neinv.přijaté transfery ze st. rozpočtu</t>
  </si>
  <si>
    <t>x</t>
  </si>
  <si>
    <t>Nákup materiálu j.n.</t>
  </si>
  <si>
    <t>Neinv.transfery nefin.podnik.subjektům-fyz.osobám</t>
  </si>
  <si>
    <t>Neinv.transfery nefin.podnik.subjektům-práv.osobám</t>
  </si>
  <si>
    <t>viz. příloha č. 2</t>
  </si>
  <si>
    <t>Razítko účetní jednotky</t>
  </si>
  <si>
    <t>Osoba odpovědná za účetnictví</t>
  </si>
  <si>
    <t>Podpisový záznam osoby odpovědné za správnost údajů</t>
  </si>
  <si>
    <t>Osoba odpovědná za rozpočet</t>
  </si>
  <si>
    <t>Statutární zástupce</t>
  </si>
  <si>
    <t>Podpisový záznam statutárního zástupce</t>
  </si>
  <si>
    <t>1334</t>
  </si>
  <si>
    <t>Odvody za odnětí půdy ze zemědělského půdního fondu</t>
  </si>
  <si>
    <t>1340</t>
  </si>
  <si>
    <t>Poplatek za provoz, shrom., … a odstr. kom. odpadu</t>
  </si>
  <si>
    <t>1355</t>
  </si>
  <si>
    <t>Odvod z výherních hracích přístrojů</t>
  </si>
  <si>
    <t>Potraviny</t>
  </si>
  <si>
    <t>5176</t>
  </si>
  <si>
    <t>Účastnické poplatky na konference</t>
  </si>
  <si>
    <t>5195</t>
  </si>
  <si>
    <t>Odvody za neplnění povinn. zaměstnávat zdrav. postižené</t>
  </si>
  <si>
    <t>5223</t>
  </si>
  <si>
    <t>5494</t>
  </si>
  <si>
    <t>Neinv. transf. obyvatelstvu nemající charakter daru</t>
  </si>
  <si>
    <t>6130</t>
  </si>
  <si>
    <t>613</t>
  </si>
  <si>
    <t>DPS - pečovatelská služba</t>
  </si>
  <si>
    <t>Příjmy z vl.činnosti a odvody přeb.org.s přímým vztah.</t>
  </si>
  <si>
    <t>4222</t>
  </si>
  <si>
    <t>Investiční přijaté transfery od krajů</t>
  </si>
  <si>
    <t>5131</t>
  </si>
  <si>
    <t>5152</t>
  </si>
  <si>
    <t>Teplo</t>
  </si>
  <si>
    <t>Krátkodobé financování z tuzemska - zapojení vlastních úspor</t>
  </si>
  <si>
    <t>Dlouhodobé financování z tuzemska - zapojení úvěrů a jejich splátky</t>
  </si>
  <si>
    <t>Účetní závěrka města viz. příloha č. 1</t>
  </si>
  <si>
    <t>viz. příloha č. 3</t>
  </si>
  <si>
    <t>Dlouhodobý nehmotný majetek (hodnoty brutto)</t>
  </si>
  <si>
    <t>Dlouhodobý hmotný majetek odpisovaný (hodnoty brutto)</t>
  </si>
  <si>
    <t>Dlouhodobý hmotný majetek neodpisovaný (hodnoty brutto)</t>
  </si>
  <si>
    <t>Dlouhodobý nehmotný majetek (hodnoty netto)</t>
  </si>
  <si>
    <t>Dlouhodobý hmotný majetek odpisovaný (hodnoty netto)</t>
  </si>
  <si>
    <t>Opravné položky k pohledávkám z hlavní činnosti (pokuty)</t>
  </si>
  <si>
    <t>Ostatní neinv. přijaté transfery ze státního rozpočtu</t>
  </si>
  <si>
    <t>Pěstounská péče</t>
  </si>
  <si>
    <t>Sociálně-právní ochrana dětí</t>
  </si>
  <si>
    <t>Dotace JSDH na provoz - kraj (HZS)</t>
  </si>
  <si>
    <t>viz. příloha č. 4</t>
  </si>
  <si>
    <t>Dotace na JKM (Jednotné kontaktní místo)</t>
  </si>
  <si>
    <t>Neinvestiční přijaté transfery od státních fondů - EU</t>
  </si>
  <si>
    <t>Platy zaměstnanců v pracovním poměru - stát</t>
  </si>
  <si>
    <t>Platy zaměstnanců v pracovním poměru - EU</t>
  </si>
  <si>
    <t>Milena Franková</t>
  </si>
  <si>
    <t>Ing. Martina Šnoblová</t>
  </si>
  <si>
    <t>Mgr. Filip Kořínek</t>
  </si>
  <si>
    <t>Granty pro oblast práce s dětmi</t>
  </si>
  <si>
    <t>Žadatel</t>
  </si>
  <si>
    <t>Předmět žádosti</t>
  </si>
  <si>
    <t>Schváleno
v Kč</t>
  </si>
  <si>
    <t>Využito
v Kč</t>
  </si>
  <si>
    <t>Vráceno
v Kč</t>
  </si>
  <si>
    <t>CELKEM</t>
  </si>
  <si>
    <t>Granty z oblasti kultury</t>
  </si>
  <si>
    <t>Granty v sociální oblasti</t>
  </si>
  <si>
    <t>Odměny za užití duševního vlastnictví</t>
  </si>
  <si>
    <t>Poštovní služby</t>
  </si>
  <si>
    <t>Zaplacené sankce</t>
  </si>
  <si>
    <t>Neinvestiční transfery spolkům</t>
  </si>
  <si>
    <t>120 - PŘEHLED PRO HODNOCENÍ PLNĚNÍ ROZPOČTU</t>
  </si>
  <si>
    <t>územních samosprávných celků a dobrovolných svazků obcí</t>
  </si>
  <si>
    <t>Období:</t>
  </si>
  <si>
    <t>IČO:</t>
  </si>
  <si>
    <t>Název:</t>
  </si>
  <si>
    <t>ROZPOČTOVÉ PŘÍJMY - třída 1 až 4</t>
  </si>
  <si>
    <t>Výsledek od počátku roku</t>
  </si>
  <si>
    <t>% RS</t>
  </si>
  <si>
    <t>% RU</t>
  </si>
  <si>
    <t>a</t>
  </si>
  <si>
    <t>b</t>
  </si>
  <si>
    <t>DANĚ Z PŘÍJMŮ FYZICKÝCH OSOB</t>
  </si>
  <si>
    <t>******</t>
  </si>
  <si>
    <t>100,00</t>
  </si>
  <si>
    <t>DANĚ Z PŘÍJMŮ PRÁVNICKÝCH OSOB</t>
  </si>
  <si>
    <t>DANĚ Z PŘÍJMŮ, ZISKU A KAPITÁLOVÝCH VÝNOSŮ</t>
  </si>
  <si>
    <t>OBECNÉ DANĚ ZE ZBOŽÍ A SLUŽEB V TUZEMSKU</t>
  </si>
  <si>
    <t>DANĚ ZE ZBOŽÍ A SLUŽEB V TUZEMSKU</t>
  </si>
  <si>
    <t>Odvody za odnětí půdy ze zem.půdního fondu</t>
  </si>
  <si>
    <t>POPLATKY A ODVODY V OBLASTI ŽIVOTNÍHO PROSTŘEDÍ</t>
  </si>
  <si>
    <t>Popl.za provoz syst.shromažď... komunál. odpadů</t>
  </si>
  <si>
    <t>MÍSTNÍ POPLATKY Z VYBRANÝCH ČINNOSTÍ A SLUŽEB</t>
  </si>
  <si>
    <t>Odvod z loterií a podob.her kromě výher.hrac.př</t>
  </si>
  <si>
    <t>Odvod z výherních hracích automatů</t>
  </si>
  <si>
    <t>Ostatní odvody z vybr. činností a služeb j.n.</t>
  </si>
  <si>
    <t>SPRÁVNÍ POPLATKY</t>
  </si>
  <si>
    <t>DANĚ A POPLATKY Z VYBRANÝCH ČINNOSTÍ A SLUŽEB</t>
  </si>
  <si>
    <t>Daň z nemovitých věcí</t>
  </si>
  <si>
    <t>DANĚ Z MAJETKU</t>
  </si>
  <si>
    <t>MAJETKOVÉ DANĚ</t>
  </si>
  <si>
    <t>D A Ň O V É   PŘÍJMY  (součet za třídu 1)</t>
  </si>
  <si>
    <t>PŘÍJMY Z VLASTNÍ ČINNOSTI</t>
  </si>
  <si>
    <t>Příjmy z pronájmu ost. nemovit. a jejich částí</t>
  </si>
  <si>
    <t>PŘÍJMY Z PRONÁJMU MAJETKU</t>
  </si>
  <si>
    <t>VÝNOSY Z FINANČNÍHO MAJETKU</t>
  </si>
  <si>
    <t>PŘÍJMY Z VL.ČINN.A ODVODY PŘEB.ORG.S PŘÍM.VZT.</t>
  </si>
  <si>
    <t>PŘIJATÉ SANKČNÍ PLATBY</t>
  </si>
  <si>
    <t>PŘIJATÉ SANKČNÍ PLATBY A VRATKY TRANSFERŮ</t>
  </si>
  <si>
    <t>Přijaté nekapitálové příspěvky a náhrady</t>
  </si>
  <si>
    <t>OSTATNÍ NEDAŇOVÉ PŘÍJMY</t>
  </si>
  <si>
    <t>PŘÍJMY Z PROD.NEKAP.MAJ.A OST.NEDAŇOVÉ PŘÍJMY</t>
  </si>
  <si>
    <t>N E D A Ň O V É   PŘÍJMY (součet za třídu 2)</t>
  </si>
  <si>
    <t>PŘIJMY Z PROD.DLOUHODOB.MAJETKU (kromě drobn.)</t>
  </si>
  <si>
    <t>OSTATNÍ KAPITÁLOVÉ PŘÍJMY</t>
  </si>
  <si>
    <t>PŘÍJMY Z PROD.DLOUHOD.MAJ.A OST.KAP.PŘÍJMŮ</t>
  </si>
  <si>
    <t>K A P I T Á L O V É   PŘÍJMY (souč.za třídu 3)</t>
  </si>
  <si>
    <t>V L A S T N Í   P Ř Í J M Y (třída 1 + 2 + 3)</t>
  </si>
  <si>
    <t>NEINV.PŘIJ.TRANSF.OD VEŘ.ROZP.ÚSTŘEDNÍ ÚROVNĚ</t>
  </si>
  <si>
    <t>NEINVESTIČNÍ PŘIJATÉ TRANSF.OD ROZP.ÚZ.ÚROVNĚ</t>
  </si>
  <si>
    <t>PŘEVODY Z VLASTNÍCH FONDŮ</t>
  </si>
  <si>
    <t>NEINVESTIČNÍ PŘIJATÉ TRANSFERY</t>
  </si>
  <si>
    <t>INVESTIČNÍ PŘIJATÉ TRANSF.OD VEŘ.R.ÚSTŘ.ÚROVNĚ</t>
  </si>
  <si>
    <t>INVEST.PŘIJ.TRANSF.OD VEŘ.ROZP.ÚZEMNÍ ÚROVNĚ</t>
  </si>
  <si>
    <t>INVESTIČNÍ PŘIJATÉ DOTACE</t>
  </si>
  <si>
    <t>P Ř I J A T É   D O T A C E (součet za třídu 4)</t>
  </si>
  <si>
    <t>P Ř Í J M Y   C E L K E M   (třídy 1+2+3+4)</t>
  </si>
  <si>
    <t>ROZPOČTOVÉ VÝDAJE - třída 5 až 6</t>
  </si>
  <si>
    <t>PLATY</t>
  </si>
  <si>
    <t>OSTATNÍ PLATBY ZA PROVEDENOU PRÁCI</t>
  </si>
  <si>
    <t>POVINNÉ POJISTNÉ PLACENÉ ZAMĚSTNAVATELEM</t>
  </si>
  <si>
    <t>5041</t>
  </si>
  <si>
    <t>504</t>
  </si>
  <si>
    <t>ODMĚNY ZA UŽITÍ DUŠEVNÍHO VLASTNICTVÍ</t>
  </si>
  <si>
    <t>PLATY A PODOBNÉ A SOUVISEJÍCÍ VÝDAJE</t>
  </si>
  <si>
    <t>Nákup zboží (za účelem dalšího prodeje, 9)</t>
  </si>
  <si>
    <t>NÁKUP MATERIÁLU</t>
  </si>
  <si>
    <t>ÚROKY A OSTATNÍ FINANČNÍ VÝDAJE</t>
  </si>
  <si>
    <t>NÁKUP VODY, PALIV A ENERGIE</t>
  </si>
  <si>
    <t>5168</t>
  </si>
  <si>
    <t>Zprac.dat a služby souvis.s inf.a kom.technol.</t>
  </si>
  <si>
    <t>NÁKUP SLUŽEB</t>
  </si>
  <si>
    <t>Cestovné (tuzemské i zahraniční, 9)</t>
  </si>
  <si>
    <t>OSTATNÍ NÁKUPY</t>
  </si>
  <si>
    <t>5191</t>
  </si>
  <si>
    <t>Odvody za neplnění pov.zaměstnávat zdr.postiž.</t>
  </si>
  <si>
    <t>5199</t>
  </si>
  <si>
    <t>Ostatní výdaje souv.s neinvestičními nákupy</t>
  </si>
  <si>
    <t>VÝDAJE SOUV.S NEINV.NÁK.,PŘÍSP.,NÁHR.A VĚC.DARY</t>
  </si>
  <si>
    <t>NEINVESTIČNÍ NÁKUPY A SOUVISEJÍCÍ VÝDAJE</t>
  </si>
  <si>
    <t>NEINVESTIČNÍ TRANSF.PODNIKATELSKÝM SUBJEKTŮM</t>
  </si>
  <si>
    <t>5221</t>
  </si>
  <si>
    <t>Neinv.transf.obecně prospěšným společnostem</t>
  </si>
  <si>
    <t>Neinv.transf.církvím a náboženským společ.</t>
  </si>
  <si>
    <t>NEINV.TRANSF.NEZISKOVÝM A PODOBNÝM ORGANIZACÍM</t>
  </si>
  <si>
    <t>NEINV.TRANSFERY PODN.SUBJ.A NEZISK.ORGANIZACÍM</t>
  </si>
  <si>
    <t>Ost.neinv.transfery veř.rozpočtům územní úrovně</t>
  </si>
  <si>
    <t>NEINV.TRANSFERY VEŘ.ROZPOČTŮM ÚZEMNÍ ÚROVNĚ</t>
  </si>
  <si>
    <t>NEINV.TRANSFERY PŘÍSP.A PODOBNÝM ORGANIZACÍM</t>
  </si>
  <si>
    <t>Převody FKSP a soc.fondu obcí a krajů</t>
  </si>
  <si>
    <t>534</t>
  </si>
  <si>
    <t>PŘEVODY VLASTNÍM FONDŮM</t>
  </si>
  <si>
    <t>5365</t>
  </si>
  <si>
    <t>Platby daní a poplatků krajům, obcím a st.fond.</t>
  </si>
  <si>
    <t>OST.NEINV.TRANSFERY JINÝM VEŘEJNÝM ROZPOČTŮM</t>
  </si>
  <si>
    <t>NEINV.TRANSFERY A NĚKTERÉ DALŠÍ PLATBY ROZP.</t>
  </si>
  <si>
    <t>Neinv.transf.obyvat.nemající charakter daru</t>
  </si>
  <si>
    <t>OSTATNÍ NEINVESTIČNÍ TRANSFERY OBYVATELSTVU</t>
  </si>
  <si>
    <t>NEINVESTIČNÍ TRANSFERY OBYVATELSTVU</t>
  </si>
  <si>
    <t>OSTATNÍ NEINVESTIČNÍ VÝDAJE</t>
  </si>
  <si>
    <t>B Ě Ž N É   V Ý D A J E  (třída 5)</t>
  </si>
  <si>
    <t>POŘÍZENÍ DLOUHODOBÉHO NEHMOTNÉHO MAJETKU</t>
  </si>
  <si>
    <t>POŘÍZENÍ DLOUHODOBÉHO HMOTNÉHO MAJETKU</t>
  </si>
  <si>
    <t>POZEMKY</t>
  </si>
  <si>
    <t>INVESTIČNÍ NÁKUPY A SOUVISEJÍCÍ VÝDAJE</t>
  </si>
  <si>
    <t>INVESTIČNÍ TRANSFERY</t>
  </si>
  <si>
    <t>OSTATNÍ KAPITÁLOVÉ VÝDAJE</t>
  </si>
  <si>
    <t>K A P I T Á L O V É   VÝDAJE  (třída 6)</t>
  </si>
  <si>
    <t>V Ý D A J E   C E L K E M  (třída 5+6)</t>
  </si>
  <si>
    <t>S A L D O   PŘÍJMŮ A VÝDAJŮ (Příjmy-Výdaje celkem)</t>
  </si>
  <si>
    <t>INFORMATIVNĚ - PENĚŽNÍ FONDY</t>
  </si>
  <si>
    <t>Řádek</t>
  </si>
  <si>
    <t>5010</t>
  </si>
  <si>
    <t>5020</t>
  </si>
  <si>
    <t>5040</t>
  </si>
  <si>
    <t>Konečný zůstatek  (rozdíl rozpočtu)</t>
  </si>
  <si>
    <t>5060</t>
  </si>
  <si>
    <t>5070</t>
  </si>
  <si>
    <t>Financování  - třída 8</t>
  </si>
  <si>
    <t>5080</t>
  </si>
  <si>
    <t>III. FINANCOVÁNÍ - třída 8</t>
  </si>
  <si>
    <t>Název</t>
  </si>
  <si>
    <t>Číslo položky/řádku</t>
  </si>
  <si>
    <t>r</t>
  </si>
  <si>
    <t>Krátkodobé financování z tuzemska</t>
  </si>
  <si>
    <t>Krátkodobé vydané dluhopisy                   (+)</t>
  </si>
  <si>
    <t>8111</t>
  </si>
  <si>
    <t>Uhrazené splátky krátkod.vydaných dluhopisů   (-)</t>
  </si>
  <si>
    <t>8112</t>
  </si>
  <si>
    <t>Krátkodobé přijaté půjčené prostředky         (+)</t>
  </si>
  <si>
    <t>8113</t>
  </si>
  <si>
    <t>Uhrazené splátky krátkodobých přij.půj.prostř.(-)</t>
  </si>
  <si>
    <t>8114</t>
  </si>
  <si>
    <t>8115</t>
  </si>
  <si>
    <t>Aktivní krátk.operace řízení likvidity-příjmy (+)</t>
  </si>
  <si>
    <t>8117</t>
  </si>
  <si>
    <t>Aktivní krátk.operace řízení likvidity-výdaje (-)</t>
  </si>
  <si>
    <t>8118</t>
  </si>
  <si>
    <t>Dlouhodobé financování z tuzemska</t>
  </si>
  <si>
    <t>Dlouhodobé vydané dluhopisy                   (+)</t>
  </si>
  <si>
    <t>8121</t>
  </si>
  <si>
    <t>Uhrazené splátky dlouh.vydaných dluhopisů     (-)</t>
  </si>
  <si>
    <t>8122</t>
  </si>
  <si>
    <t>Dlouhodobé přijaté půjčené prostředky         (+)</t>
  </si>
  <si>
    <t>8123</t>
  </si>
  <si>
    <t>Uhrazené splátky dlouhodobých přij.půj.prostř.(-)</t>
  </si>
  <si>
    <t>8124</t>
  </si>
  <si>
    <t>Změna stavu dlouh.prostředků na bank.účtech (+/-)</t>
  </si>
  <si>
    <t>8125</t>
  </si>
  <si>
    <t>Aktivní dlouh.operace řízení likvidity-příjmy (+)</t>
  </si>
  <si>
    <t>8127</t>
  </si>
  <si>
    <t>Aktivní dlouh.operace řízení likvidity-výdaje (-)</t>
  </si>
  <si>
    <t>8128</t>
  </si>
  <si>
    <t>Krátkodobé financování ze zahraničí</t>
  </si>
  <si>
    <t>8211</t>
  </si>
  <si>
    <t>Uhrazené splátky krátk.vydaných dluhopisů     (-)</t>
  </si>
  <si>
    <t>8212</t>
  </si>
  <si>
    <t>8213</t>
  </si>
  <si>
    <t>8214</t>
  </si>
  <si>
    <t>8215</t>
  </si>
  <si>
    <t>8217</t>
  </si>
  <si>
    <t>8218</t>
  </si>
  <si>
    <t>Dlouhodobé financování ze zahraničí</t>
  </si>
  <si>
    <t>8221</t>
  </si>
  <si>
    <t>Uhrazené splátky dlouh. vydaných dluhopisů    (-)</t>
  </si>
  <si>
    <t>8222</t>
  </si>
  <si>
    <t>8223</t>
  </si>
  <si>
    <t>8224</t>
  </si>
  <si>
    <t>8225</t>
  </si>
  <si>
    <t>8227</t>
  </si>
  <si>
    <t>8228</t>
  </si>
  <si>
    <t>Opravné položky k peněžním operacím</t>
  </si>
  <si>
    <t>Operace z peněžních účtů organizace nemající charakter</t>
  </si>
  <si>
    <t>příjmů a výdajů vládního sektoru                   (+-)</t>
  </si>
  <si>
    <t>8901</t>
  </si>
  <si>
    <t>Nereal.kurz.rozdíly pohyb.na deviz. účtech  (+/-)</t>
  </si>
  <si>
    <t>8902</t>
  </si>
  <si>
    <t>Nepřevedené částky vyrovnávající schodek     (+-)</t>
  </si>
  <si>
    <t>8905</t>
  </si>
  <si>
    <t>8000</t>
  </si>
  <si>
    <t>IV. REKAPITULACE PŘÍJMŮ, VÝDAJŮ, FINANCOVÁNÍ A JEJICH KONSOLIDACE</t>
  </si>
  <si>
    <t>Číslo řádku</t>
  </si>
  <si>
    <t>43</t>
  </si>
  <si>
    <t>- DAŇOVÉ PŘÍJMY</t>
  </si>
  <si>
    <t>4010</t>
  </si>
  <si>
    <t>- NEDAŇOVÉ PŘÍJMY</t>
  </si>
  <si>
    <t>4020</t>
  </si>
  <si>
    <t>- KAPITÁLOVÉ PŘÍJMY</t>
  </si>
  <si>
    <t>4030</t>
  </si>
  <si>
    <t>- PŘIJATÉ TRANSFERY</t>
  </si>
  <si>
    <t>4040</t>
  </si>
  <si>
    <t>PŘÍJMY CELKEM</t>
  </si>
  <si>
    <t>4050</t>
  </si>
  <si>
    <t>KONSOLIDACE PŘÍJMŮ</t>
  </si>
  <si>
    <t>4060</t>
  </si>
  <si>
    <t>v tom položky:</t>
  </si>
  <si>
    <t>2223 -</t>
  </si>
  <si>
    <t>Příjmy z finančního vypořádání minulých let mezi krajem a obcemi</t>
  </si>
  <si>
    <t>4061</t>
  </si>
  <si>
    <t>2226 -</t>
  </si>
  <si>
    <t>Příjmy z finančního vypořádání minulých let mezi obcemi</t>
  </si>
  <si>
    <t>4062</t>
  </si>
  <si>
    <t>2227 -</t>
  </si>
  <si>
    <t>Příjmy z finančního vypořádání minulých let mezi regionální radou a kraji, obcemi a DS</t>
  </si>
  <si>
    <t>4063</t>
  </si>
  <si>
    <t>2441 -</t>
  </si>
  <si>
    <t>Splátky půjčených prostředků od obcí</t>
  </si>
  <si>
    <t>4070</t>
  </si>
  <si>
    <t>2442 -</t>
  </si>
  <si>
    <t>Splátky půjčených prostředků od krajů</t>
  </si>
  <si>
    <t>4080</t>
  </si>
  <si>
    <t>2443 -</t>
  </si>
  <si>
    <t>Splátky půjčených prostředků od region.rad</t>
  </si>
  <si>
    <t>4081</t>
  </si>
  <si>
    <t>2449 -</t>
  </si>
  <si>
    <t>Ostatní splátky půjčených prostředků od veřejných rozpočtů územní úrovně</t>
  </si>
  <si>
    <t>4090</t>
  </si>
  <si>
    <t>4121 -</t>
  </si>
  <si>
    <t>Neinvestiční přijaté transfery od obcí</t>
  </si>
  <si>
    <t>4100</t>
  </si>
  <si>
    <t>4122 -</t>
  </si>
  <si>
    <t>4110</t>
  </si>
  <si>
    <t>4123 -</t>
  </si>
  <si>
    <t>Neinvestiční přijaté transfery od reg. rad</t>
  </si>
  <si>
    <t>4129 -</t>
  </si>
  <si>
    <t>Ostatní neinvestiční přijaté transfery od rozpočtů územní úrovně</t>
  </si>
  <si>
    <t>4120</t>
  </si>
  <si>
    <t>*4133 -</t>
  </si>
  <si>
    <t>Převody z vlastních rezervních fondů</t>
  </si>
  <si>
    <t>4130</t>
  </si>
  <si>
    <t>*4134 -</t>
  </si>
  <si>
    <t>4140</t>
  </si>
  <si>
    <t>*4139 -</t>
  </si>
  <si>
    <t>Ostatní převody z vlastních fondů</t>
  </si>
  <si>
    <t>4150</t>
  </si>
  <si>
    <t>4221 -</t>
  </si>
  <si>
    <t>Investiční přijaté transfery od obcí</t>
  </si>
  <si>
    <t>4170</t>
  </si>
  <si>
    <t>4222 -</t>
  </si>
  <si>
    <t>4180</t>
  </si>
  <si>
    <t>4223 -</t>
  </si>
  <si>
    <t>Investiční přijaté transfery od region.rad</t>
  </si>
  <si>
    <t>4181</t>
  </si>
  <si>
    <t>4229 -</t>
  </si>
  <si>
    <t>Ostatní investiční přijaté transfery od rozpočtů územní úrovně</t>
  </si>
  <si>
    <t>4190</t>
  </si>
  <si>
    <t>ZJ 024 -</t>
  </si>
  <si>
    <t>Transfery přijaté z území jiného okresu</t>
  </si>
  <si>
    <t>4191</t>
  </si>
  <si>
    <t>ZJ 025 -</t>
  </si>
  <si>
    <t>Splátky půjčených prostředků přijatých z území jiného okresu</t>
  </si>
  <si>
    <t>4192</t>
  </si>
  <si>
    <t>ZJ 028 -</t>
  </si>
  <si>
    <t>Transfery přijaté z území jiného kraje</t>
  </si>
  <si>
    <t>4193</t>
  </si>
  <si>
    <t>ZJ 029 -</t>
  </si>
  <si>
    <t>Splátky půjčených prostředků přijatých z území jiného kraje</t>
  </si>
  <si>
    <t>4194</t>
  </si>
  <si>
    <t>PŘÍJMY CELKEM PO KONSOLIDACI</t>
  </si>
  <si>
    <t>4200</t>
  </si>
  <si>
    <t>- BĚŽNÉ VÝDAJE</t>
  </si>
  <si>
    <t>4210</t>
  </si>
  <si>
    <t>- KAPITÁLOVÉ VÝDAJE</t>
  </si>
  <si>
    <t>4220</t>
  </si>
  <si>
    <t>VÝDAJE CELKEM</t>
  </si>
  <si>
    <t>4240</t>
  </si>
  <si>
    <t>KONSOLIDACE VÝDAJŮ</t>
  </si>
  <si>
    <t>4250</t>
  </si>
  <si>
    <t>5321 -</t>
  </si>
  <si>
    <t>Neinvestiční transfery obcím</t>
  </si>
  <si>
    <t>4260</t>
  </si>
  <si>
    <t>5323 -</t>
  </si>
  <si>
    <t>Neinvestiční transfery krajům</t>
  </si>
  <si>
    <t>4270</t>
  </si>
  <si>
    <t>5325 -</t>
  </si>
  <si>
    <t>Neinvestiční transfery regionálním radám</t>
  </si>
  <si>
    <t>4271</t>
  </si>
  <si>
    <t>5329 -</t>
  </si>
  <si>
    <t>Ostatní neinvestiční transfery veřejným rozp. územní úrovně</t>
  </si>
  <si>
    <t>4280</t>
  </si>
  <si>
    <t>*5342 -</t>
  </si>
  <si>
    <t>4281</t>
  </si>
  <si>
    <t>*5344 -</t>
  </si>
  <si>
    <t>Převody vlastním rezervním fondům úz.rozp.</t>
  </si>
  <si>
    <t>4290</t>
  </si>
  <si>
    <t>*5345 -</t>
  </si>
  <si>
    <t>4300</t>
  </si>
  <si>
    <t>*5349 -</t>
  </si>
  <si>
    <t>Ostatní převody vlastním fondům</t>
  </si>
  <si>
    <t>4310</t>
  </si>
  <si>
    <t>5366 -</t>
  </si>
  <si>
    <t>4321</t>
  </si>
  <si>
    <t>5367 -</t>
  </si>
  <si>
    <t>Výdaje z finančního vypořádání minulých let mezi obcemi</t>
  </si>
  <si>
    <t>4322</t>
  </si>
  <si>
    <t>5368 -</t>
  </si>
  <si>
    <t>Výdaje z finančního vypořádání minulých let mezi regionální radou a kraji, obcemi a DSO</t>
  </si>
  <si>
    <t>4323</t>
  </si>
  <si>
    <t>5641 -</t>
  </si>
  <si>
    <t>Neinvestiční půjčené prostředky obcím</t>
  </si>
  <si>
    <t>4330</t>
  </si>
  <si>
    <t>5642 -</t>
  </si>
  <si>
    <t>Neinvestiční půjčené prostředky krajům</t>
  </si>
  <si>
    <t>4340</t>
  </si>
  <si>
    <t>5643 -</t>
  </si>
  <si>
    <t>Neinvestiční půjčené prostředky reg.radám</t>
  </si>
  <si>
    <t>4341</t>
  </si>
  <si>
    <t>5649 -</t>
  </si>
  <si>
    <t>Ostatní neinvestiční půjčené prostředky veřejným rozp. územní úrovně</t>
  </si>
  <si>
    <t>4350</t>
  </si>
  <si>
    <t>6341 -</t>
  </si>
  <si>
    <t>Investiční transfery obcím</t>
  </si>
  <si>
    <t>4360</t>
  </si>
  <si>
    <t>6342 -</t>
  </si>
  <si>
    <t>Investiční transfery krajům</t>
  </si>
  <si>
    <t>4370</t>
  </si>
  <si>
    <t>6345 -</t>
  </si>
  <si>
    <t>Investiční transfery regionálním radám</t>
  </si>
  <si>
    <t>4371</t>
  </si>
  <si>
    <t>6349 -</t>
  </si>
  <si>
    <t>Ostatní investiční transfery veřejným rozpočtům územní úrovně</t>
  </si>
  <si>
    <t>4380</t>
  </si>
  <si>
    <t>6441 -</t>
  </si>
  <si>
    <t>Investiční půjčené prostředky obcím</t>
  </si>
  <si>
    <t>4400</t>
  </si>
  <si>
    <t>6442 -</t>
  </si>
  <si>
    <t>Investiční půjčené prostředky krajům</t>
  </si>
  <si>
    <t>4410</t>
  </si>
  <si>
    <t>6443 -</t>
  </si>
  <si>
    <t>Investiční půjčené prostředky reg. radám</t>
  </si>
  <si>
    <t>4411</t>
  </si>
  <si>
    <t>6449 -</t>
  </si>
  <si>
    <t>Ostatní investiční půjčené prostředky veřejným rozpočtům územní úrovně</t>
  </si>
  <si>
    <t>4420</t>
  </si>
  <si>
    <t>ZJ 026 -</t>
  </si>
  <si>
    <t>Transfery poskytnuté na území jin. okr.</t>
  </si>
  <si>
    <t>4421</t>
  </si>
  <si>
    <t>ZJ 027 -</t>
  </si>
  <si>
    <t>Půjčené prostředky poskytnuté na území jiného okresu</t>
  </si>
  <si>
    <t>4422</t>
  </si>
  <si>
    <t>ZJ 035 -</t>
  </si>
  <si>
    <t>Transfery poskytnuté na území jin. kraje</t>
  </si>
  <si>
    <t>4423</t>
  </si>
  <si>
    <t>ZJ 036 -</t>
  </si>
  <si>
    <t>Půjčené prostředky poskytnuté na území jiného kraje</t>
  </si>
  <si>
    <t>4424</t>
  </si>
  <si>
    <t>VÝDAJE CELKEM PO KONSOLIDACI</t>
  </si>
  <si>
    <t>4430</t>
  </si>
  <si>
    <t>SALDO PŘÍJMŮ A VÝDAJŮ PO KONSOLIDACI</t>
  </si>
  <si>
    <t>4440</t>
  </si>
  <si>
    <t>- FINANCOVÁNÍ</t>
  </si>
  <si>
    <t>4450</t>
  </si>
  <si>
    <t>KONSOLIDACE FINANCOVÁNÍ</t>
  </si>
  <si>
    <t>4460</t>
  </si>
  <si>
    <t>FINANCOVÁNÍ CELKEM PO KONSOLIDACI</t>
  </si>
  <si>
    <t>4470</t>
  </si>
  <si>
    <t>VI. STAVY A OBRATY NA BANKOVNÍCH ÚČTECH</t>
  </si>
  <si>
    <t>Stav ke konci vykazovaného období</t>
  </si>
  <si>
    <t>62</t>
  </si>
  <si>
    <t>Základní běžný účet ÚSC</t>
  </si>
  <si>
    <t>6010</t>
  </si>
  <si>
    <t>Běžné účty fondů ÚSC</t>
  </si>
  <si>
    <t>6020</t>
  </si>
  <si>
    <t>6030</t>
  </si>
  <si>
    <t>6040</t>
  </si>
  <si>
    <t>VII. VYBRANÉ ZÁZNAMOVÉ JEDNOTKY</t>
  </si>
  <si>
    <t>71</t>
  </si>
  <si>
    <t>72</t>
  </si>
  <si>
    <t>73</t>
  </si>
  <si>
    <t>7090</t>
  </si>
  <si>
    <t>7092</t>
  </si>
  <si>
    <t>7100</t>
  </si>
  <si>
    <t>Ost.neinv.přij.transfery od rozp.úz.úrovně</t>
  </si>
  <si>
    <t>7110</t>
  </si>
  <si>
    <t>7120</t>
  </si>
  <si>
    <t>Ost.inv.přij.transfery od rozp. úz.úrovně</t>
  </si>
  <si>
    <t>7130</t>
  </si>
  <si>
    <t>Splátky půjč.prostř.přij.z území j.okresu</t>
  </si>
  <si>
    <t>7140</t>
  </si>
  <si>
    <t>7150</t>
  </si>
  <si>
    <t>Ost.splátky půj.prostř.od veř.roz.úz.úrovně</t>
  </si>
  <si>
    <t>7160</t>
  </si>
  <si>
    <t>Transfery poskytnuté na území jiného okr.</t>
  </si>
  <si>
    <t>7170</t>
  </si>
  <si>
    <t>7180</t>
  </si>
  <si>
    <t>Ostatní neinv.transfery veř.rozp.úz.úrovně</t>
  </si>
  <si>
    <t>7190</t>
  </si>
  <si>
    <t>Výdaje z fin.vypořádání min.let mezi obcemi</t>
  </si>
  <si>
    <t>7192</t>
  </si>
  <si>
    <t>7200</t>
  </si>
  <si>
    <t>Ost.inv.transfery veř.rozpočtům územ.úrovně</t>
  </si>
  <si>
    <t>7210</t>
  </si>
  <si>
    <t>Půjčené prost.posk.na území jiného okresu</t>
  </si>
  <si>
    <t>7220</t>
  </si>
  <si>
    <t>7230</t>
  </si>
  <si>
    <t>Ost. neinvest. půjčené prostř. veřej.rozp. územní úrovně</t>
  </si>
  <si>
    <t>7240</t>
  </si>
  <si>
    <t>7250</t>
  </si>
  <si>
    <t>Ost. invest. půjčené prostř. veřej. rozp. územní úrovně</t>
  </si>
  <si>
    <t>7260</t>
  </si>
  <si>
    <t>7290</t>
  </si>
  <si>
    <t>Příj.z fin.vypoř.min.let mezi krajem a obc.</t>
  </si>
  <si>
    <t>7291</t>
  </si>
  <si>
    <t>7292</t>
  </si>
  <si>
    <t>7300</t>
  </si>
  <si>
    <t>7310</t>
  </si>
  <si>
    <t>Ost.neinv.přij.transfery od rozpočtů úz.úr.</t>
  </si>
  <si>
    <t>7320</t>
  </si>
  <si>
    <t>7330</t>
  </si>
  <si>
    <t>7340</t>
  </si>
  <si>
    <t>Ost.inv.přij.transfery od rozpočtů úz.úrov.</t>
  </si>
  <si>
    <t>7350</t>
  </si>
  <si>
    <t>Splátky půj.prostř.přij.z území j.kraje</t>
  </si>
  <si>
    <t>7360</t>
  </si>
  <si>
    <t>7370</t>
  </si>
  <si>
    <t>7380</t>
  </si>
  <si>
    <t>Ost. splátky půjčených prostř. od veř. rozp. územ. úrov.</t>
  </si>
  <si>
    <t>7390</t>
  </si>
  <si>
    <t>Transfery poskyt.na území jiného kraje</t>
  </si>
  <si>
    <t>7400</t>
  </si>
  <si>
    <t>7410</t>
  </si>
  <si>
    <t>7420</t>
  </si>
  <si>
    <t>Ost.neinvest.transfery veř.rozp.územ.úrovně</t>
  </si>
  <si>
    <t>7430</t>
  </si>
  <si>
    <t>Výd.z fin.vypoř.min.let mezi krajem a obc.</t>
  </si>
  <si>
    <t>7431</t>
  </si>
  <si>
    <t>Výd.z fin.vypoř.min.let mezi obcemi</t>
  </si>
  <si>
    <t>7432</t>
  </si>
  <si>
    <t>7440</t>
  </si>
  <si>
    <t>7450</t>
  </si>
  <si>
    <t>7460</t>
  </si>
  <si>
    <t>Půjčené prostř.posk.na území jiného kraje</t>
  </si>
  <si>
    <t>7470</t>
  </si>
  <si>
    <t>7480</t>
  </si>
  <si>
    <t>7490</t>
  </si>
  <si>
    <t>Ost. neinvest. půjčené prostř. veř. rozp. územní úrovně</t>
  </si>
  <si>
    <t>7500</t>
  </si>
  <si>
    <t>7510</t>
  </si>
  <si>
    <t>7520</t>
  </si>
  <si>
    <t>7530</t>
  </si>
  <si>
    <t>Odesláno dne:</t>
  </si>
  <si>
    <t>Podpis vedoucího účetní jednotky:</t>
  </si>
  <si>
    <t>Došlo dne:</t>
  </si>
  <si>
    <t>Odpovídající za údaje</t>
  </si>
  <si>
    <t>Razítko:</t>
  </si>
  <si>
    <t>o rozpočtu:</t>
  </si>
  <si>
    <t>tel.:</t>
  </si>
  <si>
    <t>o skutečnosti:</t>
  </si>
  <si>
    <t>strana  /</t>
  </si>
  <si>
    <t>Zpracování dat a služby související s inf. a kom. technologiemi</t>
  </si>
  <si>
    <t>Platby daní a poplatků krajům, obcím, a st. fondům</t>
  </si>
  <si>
    <t>Budovy, haly, stavby</t>
  </si>
  <si>
    <t>Ostatní neinvestiční transfery obyvatelstvu (příspěvky pěstounům)</t>
  </si>
  <si>
    <t>Projekt "posílení SPOD na ORP Černošice"</t>
  </si>
  <si>
    <t>Neinvestiční přijaté transfery od státních fondů - stát</t>
  </si>
  <si>
    <t>Úplná podoba závěrečného účetu včetně včech příloh v plném znění jsou zveřejněny na www.mestocernosice.cz v odkazu Rozpočet a dále jsou v listinné podobě k nahlédnutí u vedoucí finančního odboru</t>
  </si>
  <si>
    <t>Neinv.přij.transfery ze SR v rámci souhrnného dotačního vztahu</t>
  </si>
  <si>
    <t>Daň z příjmu fyz.osob ze záv.činnosti a fun.pož.</t>
  </si>
  <si>
    <t>Odvod loterií a podobných her kromě výher. hrac. přístrojů</t>
  </si>
  <si>
    <t>VII. Vyúčtování finančních vztahů ke státnímu rozpočtu, státním fondům, Národnímu fondu, krajům, obcím a dobrovolným svazkům obcí</t>
  </si>
  <si>
    <t>VIII.  Zpráva o výsledku přezkoumání hospodaření</t>
  </si>
  <si>
    <t>IX. Finanční hospodaření zřízených právnických osob a hospodaření s jejich majetkem</t>
  </si>
  <si>
    <t>X. Ostatní doplňující údaje</t>
  </si>
  <si>
    <t>VIII. ZPRÁVA O VÝSLEDKU PŘEZKOUMÁNÍ HOSPODAŘENÍ</t>
  </si>
  <si>
    <t>IX. FINANČNÍ HOSPODAŘENÍ ZŘÍZENÝCH PRÁVNICKÝCH OSOB A HOSPODAŘENÍ S JEJICH MAJETKEM</t>
  </si>
  <si>
    <t>X. OSTATNÍ DOPLŇUJÍCÍ ÚDAJE</t>
  </si>
  <si>
    <t>strana 1 / 1</t>
  </si>
  <si>
    <t>Zpracováno systémem  GINIS Standard - UCR GORDIC spol. s  r. o.</t>
  </si>
  <si>
    <t>221 982 510</t>
  </si>
  <si>
    <t>Příj. z fin. vypořádání min.let mezi obcemi</t>
  </si>
  <si>
    <t>4305</t>
  </si>
  <si>
    <t>Převody mezi statutárními městy (hl. m. Prahou) a jejich městskými obvody nebo částmi - výdaje</t>
  </si>
  <si>
    <t>* 5347 -</t>
  </si>
  <si>
    <t>78,48</t>
  </si>
  <si>
    <t>4145</t>
  </si>
  <si>
    <t>Převody mezi statutárními městy (hl. m. Prahou) a jejich městskými obvody nebo částmi - příjmy</t>
  </si>
  <si>
    <t>* 4137 -</t>
  </si>
  <si>
    <t>105,97</t>
  </si>
  <si>
    <t>Nepřevedené částky vyrovnávající schodek     (+-)</t>
  </si>
  <si>
    <t>Nereal.kurz.rozdíly pohyb.na deviz. účtech  (+/-)</t>
  </si>
  <si>
    <t>příjmů a výdajů vládního sektoru                   (+-)</t>
  </si>
  <si>
    <t>Dlouhodobé přijaté půjčené prostředky         (+)</t>
  </si>
  <si>
    <t>Uhrazené splátky dlouh. vydaných dluhopisů    (-)</t>
  </si>
  <si>
    <t>Dlouhodobé vydané dluhopisy                   (+)</t>
  </si>
  <si>
    <t>jiných než ze zahranič. dlouhodobých úvěrů  (+/-)</t>
  </si>
  <si>
    <t>Změna stavu bankovních účtů krátkodobých prostředků ze zahraničí</t>
  </si>
  <si>
    <t>Krátkodobé přijaté půjčené prostředky         (+)</t>
  </si>
  <si>
    <t>Uhrazené splátky krátk.vydaných dluhopisů     (-)</t>
  </si>
  <si>
    <t>Krátkodobé vydané dluhopisy                   (+)</t>
  </si>
  <si>
    <t>Uhrazené splátky dlouh.vydaných dluhopisů     (-)</t>
  </si>
  <si>
    <t>účtů stát. fin. aktiv, které tvoří kap. OSFA(+/-)</t>
  </si>
  <si>
    <t>Změna stavu krátkodobých prostředků na bankovních účtech kromě</t>
  </si>
  <si>
    <t>Uhrazené splátky krátkod.vydaných dluhopisů   (-)</t>
  </si>
  <si>
    <t>Financování  - třída 8</t>
  </si>
  <si>
    <t>S A L D O   PŘÍJMŮ A VÝDAJŮ (Příjmy-Výdaje celkem)</t>
  </si>
  <si>
    <t>V Ý D A J E   C E L K E M  (třída 5+6)</t>
  </si>
  <si>
    <t>K A P I T Á L O V É   VÝDAJE  (třída 6)</t>
  </si>
  <si>
    <t>0,00</t>
  </si>
  <si>
    <t>B Ě Ž N É   V Ý D A J E  (třída 5)</t>
  </si>
  <si>
    <t>Účelové neinvestiční transfery fyzickým osobám</t>
  </si>
  <si>
    <t>5493</t>
  </si>
  <si>
    <t>5321</t>
  </si>
  <si>
    <t>98,58</t>
  </si>
  <si>
    <t>97,18</t>
  </si>
  <si>
    <t>90,77</t>
  </si>
  <si>
    <t>Poskytnuté náhrady</t>
  </si>
  <si>
    <t>93,31</t>
  </si>
  <si>
    <t>98,48</t>
  </si>
  <si>
    <t>100,38</t>
  </si>
  <si>
    <t>P Ř Í J M Y   C E L K E M   (třídy 1+2+3+4)</t>
  </si>
  <si>
    <t>P Ř I J A T É   D O T A C E (součet za třídu 4)</t>
  </si>
  <si>
    <t>Inv.přij.tra.z všeob.pokl.správy st.rozpočtu</t>
  </si>
  <si>
    <t>4211</t>
  </si>
  <si>
    <t>Převody z ostatních vlastních fondů</t>
  </si>
  <si>
    <t>4132</t>
  </si>
  <si>
    <t>4121</t>
  </si>
  <si>
    <t>V L A S T N Í   P Ř Í J M Y (třída 1 + 2 + 3)</t>
  </si>
  <si>
    <t>K A P I T Á L O V É   PŘÍJMY (souč.za třídu 3)</t>
  </si>
  <si>
    <t>N E D A Ň O V É   PŘÍJMY (součet za třídu 2)</t>
  </si>
  <si>
    <t>ODVODY PŘEBYTKŮ ORGANIZACÍ S PŘÍMÝM VZTAHEM</t>
  </si>
  <si>
    <t>212</t>
  </si>
  <si>
    <t>Odvody příspěvkových organizací</t>
  </si>
  <si>
    <t>2122</t>
  </si>
  <si>
    <t>D A Ň O V É   PŘÍJMY  (součet za třídu 1)</t>
  </si>
  <si>
    <t>109,42</t>
  </si>
  <si>
    <t>Licence: MUCE (muce O)</t>
  </si>
  <si>
    <t>jiných než ze zahranič. dlouhodobých úvěrů  (+/-)</t>
  </si>
  <si>
    <t>Odvody přebytků organizací s přímým vztahem</t>
  </si>
  <si>
    <t>Inv.přij.transf.z všeob. pokladní správy stát. rozpočtu</t>
  </si>
  <si>
    <t>Účelové neinv. transfery fyzickým osobám</t>
  </si>
  <si>
    <t>Převody z vlastních fondů</t>
  </si>
  <si>
    <t>Změna stavu bank. účtů</t>
  </si>
  <si>
    <t>Pohledávky za odběrateli</t>
  </si>
  <si>
    <t>Pohledávky z hlavní činnosti</t>
  </si>
  <si>
    <t>Pohledávky (hodnoty brutto)</t>
  </si>
  <si>
    <t>Pohledávky (hodnoty netto)</t>
  </si>
  <si>
    <t>VII. VYÚČTOVÁNÍ FIN. VZTAHŮ KE ST. ROZPOČTU, ST. FONDŮM, KRAJŮM, OBCÍM A DSO</t>
  </si>
  <si>
    <t>Vybavení pro hasiče (z KÚSK)</t>
  </si>
  <si>
    <t>OSVZ - sociální práce</t>
  </si>
  <si>
    <t>Ostatní inv.přijaté transfery ze st. rozpočtu</t>
  </si>
  <si>
    <t>Ostatní neinv.přijaté transfery ze st. rozpočtu - EU</t>
  </si>
  <si>
    <t>Úhrada zvýšených nákladů podle § 24 odst. 2 les. zákona - meliorační a zpevňující dřeviny (průtočná dotace)</t>
  </si>
  <si>
    <t>Náklady na činnost odborného lesního hospodáře podle § 37 (průtočná dotace)</t>
  </si>
  <si>
    <t>Ostatní neinv.přijaté transfery ze st. rozpočtu - stát</t>
  </si>
  <si>
    <t>Podpora zaměstnanosti (Úřad práce) -  EU fondy 2014-2020</t>
  </si>
  <si>
    <t>Ostatní odvody z vybraných činností - ekopoplatky za auta</t>
  </si>
  <si>
    <t>Ostatní příjmy z vlastní činnosti - věcná břemena</t>
  </si>
  <si>
    <t>Sankční platby přijaté od jiných subjektů - pokuty</t>
  </si>
  <si>
    <t>Přijaté nekapitálové příspěvky a náhrady - náklady řízení, EKO-KOM</t>
  </si>
  <si>
    <t>Ostatní osobní výdaje - dohody mimo pracovní poměr</t>
  </si>
  <si>
    <t>Povinné pojistné na zdravotní pojištění</t>
  </si>
  <si>
    <t>Služby peněžních ústavů - smluvní pojištění, bankovní poplatky</t>
  </si>
  <si>
    <t>Nájemné za nájem s právem koupě - finanční leasing</t>
  </si>
  <si>
    <t>Poskyt.neinvestiční přísp.a náhrady (část) - i pojistná plnění</t>
  </si>
  <si>
    <t>Výdaje na dopravní územní obslužnost - autobusy PID</t>
  </si>
  <si>
    <t>Věcné dary - jubilea, vítání občánků</t>
  </si>
  <si>
    <t>Ostatní výdaje související s neinvestičními nákupy - fond oprav SVJ Mokropeská (sál Vráž)</t>
  </si>
  <si>
    <t>Neinv.tra.nefinančním podn.subj.-fyz.osobám - granty</t>
  </si>
  <si>
    <t>Neivn.tra.nefinančním podn.subj.-práv.osobám - granty</t>
  </si>
  <si>
    <t>Neinv.transf.obecně prospěšným společnostem - granty</t>
  </si>
  <si>
    <t>Neinv.transf.občanským sdružením - granty</t>
  </si>
  <si>
    <t>Neinv. transfery církvím a náboženským společnostem - granty</t>
  </si>
  <si>
    <t>Ost.neinv.transf.nezisk. a podob.organizacím - granty</t>
  </si>
  <si>
    <t>Neinvestiční příspěvky zřízeným příspěvkovým organizacím</t>
  </si>
  <si>
    <t>Platby daní a poplatků státnímu rozpočtu - včetně daně města sobě</t>
  </si>
  <si>
    <t>Dary obyvatelstvu - kompenzační příspěvek</t>
  </si>
  <si>
    <t>Programové vybavení - nad 60 tis.</t>
  </si>
  <si>
    <t>Programové vybavení - do 60 tis.</t>
  </si>
  <si>
    <t>Ostatní neinvestiční přijaté transfery ze státního rozpočtu</t>
  </si>
  <si>
    <t>Povinné pojistné na sociální zabezpečení</t>
  </si>
  <si>
    <t>Povinné pojistné na sociální zabezpečení - stát</t>
  </si>
  <si>
    <t>Povinné pojistné na zdravotní pojištění - stát</t>
  </si>
  <si>
    <t>Povinné pojistné na sociální zabezpečení - EU</t>
  </si>
  <si>
    <t>Povinné pojistné na zdravotní pojištění - EU</t>
  </si>
  <si>
    <t>Investiční přijaté transfery z všeobecné pokladní správy SR</t>
  </si>
  <si>
    <t>Ostatní neinv.transfery obyvatelstvu - příspěvky pěstounům, sociální fond</t>
  </si>
  <si>
    <t>Odstraňování škod po povodních 2013 - obnova vodních zdrojů Černošice (vrty)</t>
  </si>
  <si>
    <t>Konsolidace informačních technologií</t>
  </si>
  <si>
    <t>Přehled Vyúčtování grantů za rok 2016</t>
  </si>
  <si>
    <t>sestavený ke dni 31. 12. 2016</t>
  </si>
  <si>
    <t>XCRGB020 / A20  (03012017 12:50 / 201701031512)</t>
  </si>
  <si>
    <t>0000ALV06E5P</t>
  </si>
  <si>
    <t>12 / 2016</t>
  </si>
  <si>
    <t>125,37</t>
  </si>
  <si>
    <t>146,70</t>
  </si>
  <si>
    <t>152,53</t>
  </si>
  <si>
    <t>133,48</t>
  </si>
  <si>
    <t>127,82</t>
  </si>
  <si>
    <t>189,31</t>
  </si>
  <si>
    <t>117,23</t>
  </si>
  <si>
    <t>156,00</t>
  </si>
  <si>
    <t>125,00</t>
  </si>
  <si>
    <t>112,79</t>
  </si>
  <si>
    <t>131,74</t>
  </si>
  <si>
    <t>92,18</t>
  </si>
  <si>
    <t>362,70</t>
  </si>
  <si>
    <t>193,06</t>
  </si>
  <si>
    <t>133,76</t>
  </si>
  <si>
    <t>118,35</t>
  </si>
  <si>
    <t>445,93</t>
  </si>
  <si>
    <t>367,62</t>
  </si>
  <si>
    <t>114,28</t>
  </si>
  <si>
    <t>123,62</t>
  </si>
  <si>
    <t>101,01</t>
  </si>
  <si>
    <t>128,76</t>
  </si>
  <si>
    <t>119,18</t>
  </si>
  <si>
    <t>108,45</t>
  </si>
  <si>
    <t>141,12</t>
  </si>
  <si>
    <t>72,69</t>
  </si>
  <si>
    <t>145,98</t>
  </si>
  <si>
    <t>109,52</t>
  </si>
  <si>
    <t>107,59</t>
  </si>
  <si>
    <t>102,94</t>
  </si>
  <si>
    <t>94,98</t>
  </si>
  <si>
    <t>95,42</t>
  </si>
  <si>
    <t>14,42</t>
  </si>
  <si>
    <t>111,57</t>
  </si>
  <si>
    <t>130,22</t>
  </si>
  <si>
    <t>335,80</t>
  </si>
  <si>
    <t>100,91</t>
  </si>
  <si>
    <t>176,26</t>
  </si>
  <si>
    <t>119,70</t>
  </si>
  <si>
    <t>37,82</t>
  </si>
  <si>
    <t>368,79</t>
  </si>
  <si>
    <t>109,65</t>
  </si>
  <si>
    <t>2420</t>
  </si>
  <si>
    <t>Spl.půjč.prostř.od obec.prosp.spol.a podob.org.</t>
  </si>
  <si>
    <t>242</t>
  </si>
  <si>
    <t>SPL.PŮJČ.PROSTŘ.OD OBECNĚ PROSP.SPOL.A POD.SUB.</t>
  </si>
  <si>
    <t>24</t>
  </si>
  <si>
    <t>PŘIJATÉ SPLÁTKY PŮJČENÝCH PROSTŘEDKŮ</t>
  </si>
  <si>
    <t>127,27</t>
  </si>
  <si>
    <t>120,12</t>
  </si>
  <si>
    <t>5,26</t>
  </si>
  <si>
    <t>113,74</t>
  </si>
  <si>
    <t>206,67</t>
  </si>
  <si>
    <t>261,40</t>
  </si>
  <si>
    <t>122,97</t>
  </si>
  <si>
    <t>128,08</t>
  </si>
  <si>
    <t>117,08</t>
  </si>
  <si>
    <t>100,04</t>
  </si>
  <si>
    <t>94,95</t>
  </si>
  <si>
    <t>99,98</t>
  </si>
  <si>
    <t>98,52</t>
  </si>
  <si>
    <t>99,99</t>
  </si>
  <si>
    <t>111,95</t>
  </si>
  <si>
    <t>101,65</t>
  </si>
  <si>
    <t>141,36</t>
  </si>
  <si>
    <t>101,30</t>
  </si>
  <si>
    <t>470,75</t>
  </si>
  <si>
    <t>463,89</t>
  </si>
  <si>
    <t>490,76</t>
  </si>
  <si>
    <t>403,95</t>
  </si>
  <si>
    <t>249,91</t>
  </si>
  <si>
    <t>220,26</t>
  </si>
  <si>
    <t>Platy zaměst.v pr.poměru vyjma zaměst.na služ.m</t>
  </si>
  <si>
    <t>96,18</t>
  </si>
  <si>
    <t>75,96</t>
  </si>
  <si>
    <t>65,34</t>
  </si>
  <si>
    <t>98,20</t>
  </si>
  <si>
    <t>5024</t>
  </si>
  <si>
    <t>Odstupné</t>
  </si>
  <si>
    <t>5029</t>
  </si>
  <si>
    <t>Ost.platby za prov.práci jinde nezařazené</t>
  </si>
  <si>
    <t>87,35</t>
  </si>
  <si>
    <t>75,73</t>
  </si>
  <si>
    <t>95,62</t>
  </si>
  <si>
    <t>97,97</t>
  </si>
  <si>
    <t>95,72</t>
  </si>
  <si>
    <t>97,95</t>
  </si>
  <si>
    <t>104,57</t>
  </si>
  <si>
    <t>98,42</t>
  </si>
  <si>
    <t>95,75</t>
  </si>
  <si>
    <t>89,20</t>
  </si>
  <si>
    <t>88,37</t>
  </si>
  <si>
    <t>95,83</t>
  </si>
  <si>
    <t>97,70</t>
  </si>
  <si>
    <t>96,53</t>
  </si>
  <si>
    <t>57,33</t>
  </si>
  <si>
    <t>72,91</t>
  </si>
  <si>
    <t>117,16</t>
  </si>
  <si>
    <t>98,79</t>
  </si>
  <si>
    <t>93,93</t>
  </si>
  <si>
    <t>75,54</t>
  </si>
  <si>
    <t>190,15</t>
  </si>
  <si>
    <t>87,27</t>
  </si>
  <si>
    <t>182,71</t>
  </si>
  <si>
    <t>96,88</t>
  </si>
  <si>
    <t>83,75</t>
  </si>
  <si>
    <t>79,36</t>
  </si>
  <si>
    <t>117,45</t>
  </si>
  <si>
    <t>84,49</t>
  </si>
  <si>
    <t>94,90</t>
  </si>
  <si>
    <t>92,03</t>
  </si>
  <si>
    <t>121,79</t>
  </si>
  <si>
    <t>96,57</t>
  </si>
  <si>
    <t>53,05</t>
  </si>
  <si>
    <t>53,39</t>
  </si>
  <si>
    <t>65,15</t>
  </si>
  <si>
    <t>64,08</t>
  </si>
  <si>
    <t>64,32</t>
  </si>
  <si>
    <t>68,86</t>
  </si>
  <si>
    <t>72,35</t>
  </si>
  <si>
    <t>71,42</t>
  </si>
  <si>
    <t>121,09</t>
  </si>
  <si>
    <t>97,86</t>
  </si>
  <si>
    <t>76,83</t>
  </si>
  <si>
    <t>85,66</t>
  </si>
  <si>
    <t>101,38</t>
  </si>
  <si>
    <t>95,81</t>
  </si>
  <si>
    <t>118,17</t>
  </si>
  <si>
    <t>53,18</t>
  </si>
  <si>
    <t>57,63</t>
  </si>
  <si>
    <t>71,37</t>
  </si>
  <si>
    <t>98,22</t>
  </si>
  <si>
    <t>94,82</t>
  </si>
  <si>
    <t>93,96</t>
  </si>
  <si>
    <t>93,42</t>
  </si>
  <si>
    <t>91,19</t>
  </si>
  <si>
    <t>105,31</t>
  </si>
  <si>
    <t>76,92</t>
  </si>
  <si>
    <t>71,95</t>
  </si>
  <si>
    <t>95,94</t>
  </si>
  <si>
    <t>61,26</t>
  </si>
  <si>
    <t>70,02</t>
  </si>
  <si>
    <t>98,04</t>
  </si>
  <si>
    <t>67,40</t>
  </si>
  <si>
    <t>57,42</t>
  </si>
  <si>
    <t>49,10</t>
  </si>
  <si>
    <t>144,95</t>
  </si>
  <si>
    <t>99,73</t>
  </si>
  <si>
    <t>5179</t>
  </si>
  <si>
    <t>Ostatní nákupy jinde nezařazené</t>
  </si>
  <si>
    <t>76,91</t>
  </si>
  <si>
    <t>484,48</t>
  </si>
  <si>
    <t>80,88</t>
  </si>
  <si>
    <t>89,16</t>
  </si>
  <si>
    <t>50,10</t>
  </si>
  <si>
    <t>42,90</t>
  </si>
  <si>
    <t>84,72</t>
  </si>
  <si>
    <t>81,42</t>
  </si>
  <si>
    <t>75,98</t>
  </si>
  <si>
    <t>92,71</t>
  </si>
  <si>
    <t>84,30</t>
  </si>
  <si>
    <t>99,97</t>
  </si>
  <si>
    <t>91,54</t>
  </si>
  <si>
    <t>98,71</t>
  </si>
  <si>
    <t>82,31</t>
  </si>
  <si>
    <t>95,78</t>
  </si>
  <si>
    <t>600,00</t>
  </si>
  <si>
    <t>96,27</t>
  </si>
  <si>
    <t>99,58</t>
  </si>
  <si>
    <t>98,38</t>
  </si>
  <si>
    <t>84,58</t>
  </si>
  <si>
    <t>95,86</t>
  </si>
  <si>
    <t>165,21</t>
  </si>
  <si>
    <t>97,23</t>
  </si>
  <si>
    <t>98,96</t>
  </si>
  <si>
    <t>118,96</t>
  </si>
  <si>
    <t>99,13</t>
  </si>
  <si>
    <t>99,41</t>
  </si>
  <si>
    <t>35,54</t>
  </si>
  <si>
    <t>38,72</t>
  </si>
  <si>
    <t>72,07</t>
  </si>
  <si>
    <t>72,15</t>
  </si>
  <si>
    <t>50,00</t>
  </si>
  <si>
    <t>5364</t>
  </si>
  <si>
    <t>Vratky veř.rozp.úst.úr.transf.posk.v min.r.obd.</t>
  </si>
  <si>
    <t>5366</t>
  </si>
  <si>
    <t>Výdaje z fin.vyp.min.let mezi krajem a obcemi</t>
  </si>
  <si>
    <t>218,91</t>
  </si>
  <si>
    <t>87,29</t>
  </si>
  <si>
    <t>23,73</t>
  </si>
  <si>
    <t>42,30</t>
  </si>
  <si>
    <t>26,45</t>
  </si>
  <si>
    <t>93,02</t>
  </si>
  <si>
    <t>101,50</t>
  </si>
  <si>
    <t>88,69</t>
  </si>
  <si>
    <t>97,90</t>
  </si>
  <si>
    <t>84,64</t>
  </si>
  <si>
    <t>5629</t>
  </si>
  <si>
    <t>Ost.neinv.půjč.prostř.nezisk.a podob.organiz.</t>
  </si>
  <si>
    <t>562</t>
  </si>
  <si>
    <t>NEINV.PŮJČ.PROSTŘ.NEZISKOVÝM A PODOBNÝM ORGAN.</t>
  </si>
  <si>
    <t>56</t>
  </si>
  <si>
    <t>NEINVESTIČNÍ PŮJČENÉ PROSTŘEDKY</t>
  </si>
  <si>
    <t>56,15</t>
  </si>
  <si>
    <t>37,58</t>
  </si>
  <si>
    <t>12,22</t>
  </si>
  <si>
    <t>18,80</t>
  </si>
  <si>
    <t>238,30</t>
  </si>
  <si>
    <t>222,70</t>
  </si>
  <si>
    <t>6119</t>
  </si>
  <si>
    <t>Ostatní nákup dlouhodobého nehmotného majetku</t>
  </si>
  <si>
    <t>23,41</t>
  </si>
  <si>
    <t>19,91</t>
  </si>
  <si>
    <t>12,37</t>
  </si>
  <si>
    <t>11,31</t>
  </si>
  <si>
    <t>90,01</t>
  </si>
  <si>
    <t>62,83</t>
  </si>
  <si>
    <t>57,39</t>
  </si>
  <si>
    <t>40,51</t>
  </si>
  <si>
    <t>42,01</t>
  </si>
  <si>
    <t>45,31</t>
  </si>
  <si>
    <t>87,96</t>
  </si>
  <si>
    <t>60,67</t>
  </si>
  <si>
    <t>72,45</t>
  </si>
  <si>
    <t>52,85</t>
  </si>
  <si>
    <t>6322</t>
  </si>
  <si>
    <t>Investiční transfery spolkům</t>
  </si>
  <si>
    <t>632</t>
  </si>
  <si>
    <t>INV. TRANSF.NEZISKOVÝM A PODOBNÝM ORGANIZACÍM</t>
  </si>
  <si>
    <t>71,00</t>
  </si>
  <si>
    <t>51,99</t>
  </si>
  <si>
    <t>186,46</t>
  </si>
  <si>
    <t>160,51</t>
  </si>
  <si>
    <t>-40,70</t>
  </si>
  <si>
    <t>-32,34</t>
  </si>
  <si>
    <t>118,45</t>
  </si>
  <si>
    <t>94,44</t>
  </si>
  <si>
    <t>-122,74</t>
  </si>
  <si>
    <t>-97,86</t>
  </si>
  <si>
    <t>3,59</t>
  </si>
  <si>
    <t>2,86</t>
  </si>
  <si>
    <t>-30,53</t>
  </si>
  <si>
    <t>-25,54</t>
  </si>
  <si>
    <t>130,74</t>
  </si>
  <si>
    <t>*4138 -</t>
  </si>
  <si>
    <t>Převody z vlastní pokladny</t>
  </si>
  <si>
    <t>4146</t>
  </si>
  <si>
    <t>125,89</t>
  </si>
  <si>
    <t>110,95</t>
  </si>
  <si>
    <t>*5348 -</t>
  </si>
  <si>
    <t>Převody do vlastní pokladny</t>
  </si>
  <si>
    <t>4306</t>
  </si>
  <si>
    <t>89,51</t>
  </si>
  <si>
    <t>77,06</t>
  </si>
  <si>
    <t>Pokladna</t>
  </si>
  <si>
    <t>04.05.2017 08:41:48</t>
  </si>
  <si>
    <t>Zpracováno systémem  GINIS Standard - UCR GORDIC spol. s  r. o.</t>
  </si>
  <si>
    <t>04.05.2017 08:45:26</t>
  </si>
  <si>
    <t>XCRGB020 / A20  (03012017 12:50 / 201701031512)</t>
  </si>
  <si>
    <t>Spl.půjč.prostř.od obec.prosp.spol.a podob.subjektů</t>
  </si>
  <si>
    <t>Přijaté splátky půjčených prostředků</t>
  </si>
  <si>
    <t>Ostatní platby za provedenou práci jinde nezařazené</t>
  </si>
  <si>
    <t>Ost.neinv.transf.veř.rozpočtům územní úrovně - členské příspěvky Regionu Dolní Berounka</t>
  </si>
  <si>
    <t>Vratky veřejným rozpočtům ústřední úrovně transferů poskytnutých v minulých letech</t>
  </si>
  <si>
    <t>Výdaje z finančního vypořádání minulých let mezi krajema obcemi</t>
  </si>
  <si>
    <t>Ostatní neinvestiční půjčené prostředky neziskovým a podobným organizacích</t>
  </si>
  <si>
    <t>Neinvestiční půjčené prostředky nezisk. a podob. organizacím</t>
  </si>
  <si>
    <t>Neivestiční půjčené prostředky</t>
  </si>
  <si>
    <t>Investiční transfery neziskovým a podobným organizacím</t>
  </si>
  <si>
    <t>Opravné položky k majetku</t>
  </si>
  <si>
    <t>Nedokončený a pořizovaný dlouhodobý majetek (hodnoty brutto)</t>
  </si>
  <si>
    <t>Nedokončený a pořizovaný dlouhodobý majetek (hodnoty netto)</t>
  </si>
  <si>
    <t>Opravné položky k nedokončenému dlouhodob. hmotnému majetku</t>
  </si>
  <si>
    <t>Cisterna CAS 20 pro hasiče (z KÚSK)</t>
  </si>
  <si>
    <t>Oprava schodiště ZUŠ (z KÚSK)</t>
  </si>
  <si>
    <t>Péče o válečné hroby</t>
  </si>
  <si>
    <t>Stroje, přístroje, zařízní</t>
  </si>
  <si>
    <t>Cisterna CAS 30 pro hasiče - IROP</t>
  </si>
  <si>
    <t>Ostatní nákupy dlouhodobého nehmotného majetku</t>
  </si>
  <si>
    <t>Kulturní cyklus</t>
  </si>
  <si>
    <t>Volby do Senátu a zastupitelstev krajů</t>
  </si>
  <si>
    <t>Centrální vchod a šatny ZŠ Mokropsy</t>
  </si>
  <si>
    <t>Vratky veřejným rozpočtům ústřední úrovně transferů poskytnutých v minulých letech - EU</t>
  </si>
  <si>
    <t>Vratky veřejným rozpočtům ústřední úrovně transferů poskytnutých v minul. letech - stát</t>
  </si>
  <si>
    <t>221 982 521</t>
  </si>
  <si>
    <t>podatelna@mestocernosice.cz</t>
  </si>
  <si>
    <t>mestocernosice.cz</t>
  </si>
  <si>
    <t>ZÁVĚREČNÝ ÚČET ZA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</si>
</sst>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.00\ &quot;Kč&quot;"/>
    <numFmt numFmtId="166" formatCode="#,##0.00\ _K_č"/>
    <numFmt numFmtId="167" formatCode="#,##0.00;\-#,##0.00;0.00"/>
    <numFmt numFmtId="168" formatCode="[&lt;=9999999]###\ ##\ ##;##\ ###\ ###"/>
  </numFmts>
  <fonts count="71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i/>
      <sz val="7.05"/>
      <name val="Arial"/>
      <family val="2"/>
    </font>
    <font>
      <b/>
      <sz val="16.25"/>
      <name val="Arial"/>
      <family val="2"/>
    </font>
    <font>
      <sz val="8.9499999999999993"/>
      <name val="Arial"/>
      <family val="2"/>
    </font>
    <font>
      <b/>
      <sz val="8.9499999999999993"/>
      <name val="Arial"/>
      <family val="2"/>
    </font>
    <font>
      <b/>
      <sz val="10.65"/>
      <name val="Arial"/>
      <family val="2"/>
    </font>
    <font>
      <sz val="8.9499999999999993"/>
      <name val="Times New Roman"/>
      <family val="1"/>
    </font>
    <font>
      <sz val="7.05"/>
      <name val="Arial"/>
      <family val="2"/>
    </font>
    <font>
      <i/>
      <sz val="8.9499999999999993"/>
      <name val="Arial"/>
      <family val="2"/>
    </font>
    <font>
      <b/>
      <i/>
      <sz val="8.9499999999999993"/>
      <name val="Arial"/>
      <family val="2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7"/>
      <color theme="1"/>
      <name val="Arial"/>
      <family val="2"/>
      <charset val="238"/>
    </font>
    <font>
      <b/>
      <u/>
      <sz val="12.5"/>
      <color rgb="FF000080"/>
      <name val="Arial"/>
      <family val="2"/>
    </font>
    <font>
      <b/>
      <sz val="10.65"/>
      <color rgb="FF000080"/>
      <name val="Arial"/>
      <family val="2"/>
    </font>
    <font>
      <sz val="8.9499999999999993"/>
      <color rgb="FFFF0000"/>
      <name val="Arial"/>
      <family val="2"/>
    </font>
    <font>
      <i/>
      <sz val="8.9499999999999993"/>
      <color rgb="FFFF0000"/>
      <name val="Arial"/>
      <family val="2"/>
    </font>
    <font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b/>
      <i/>
      <sz val="8"/>
      <color rgb="FFFF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.9499999999999993"/>
      <color rgb="FFFF0000"/>
      <name val="Arial"/>
      <family val="2"/>
    </font>
    <font>
      <b/>
      <i/>
      <sz val="8.9499999999999993"/>
      <color rgb="FFFF0000"/>
      <name val="Arial"/>
      <family val="2"/>
    </font>
    <font>
      <b/>
      <sz val="8.9499999999999993"/>
      <color rgb="FF000080"/>
      <name val="Arial"/>
      <family val="2"/>
    </font>
    <font>
      <b/>
      <sz val="1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rgb="FF808080"/>
      <name val="Arial"/>
      <family val="2"/>
      <charset val="238"/>
    </font>
    <font>
      <sz val="12"/>
      <color rgb="FF000000"/>
      <name val="Arial"/>
      <family val="2"/>
      <charset val="238"/>
    </font>
    <font>
      <b/>
      <u/>
      <sz val="12"/>
      <color rgb="FF00008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b/>
      <sz val="21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rgb="FF000080"/>
      <name val="Arial"/>
      <family val="2"/>
      <charset val="238"/>
    </font>
    <font>
      <u/>
      <sz val="10"/>
      <color theme="1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E3E3E3"/>
      </patternFill>
    </fill>
    <fill>
      <patternFill patternType="solid">
        <fgColor rgb="FFF3F3F3"/>
      </patternFill>
    </fill>
    <fill>
      <patternFill patternType="solid">
        <fgColor rgb="FFD3D3D3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23" applyNumberFormat="0" applyFill="0" applyAlignment="0" applyProtection="0"/>
    <xf numFmtId="0" fontId="25" fillId="20" borderId="0" applyNumberFormat="0" applyBorder="0" applyAlignment="0" applyProtection="0"/>
    <xf numFmtId="0" fontId="26" fillId="21" borderId="24" applyNumberFormat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/>
    <xf numFmtId="0" fontId="10" fillId="0" borderId="0"/>
    <xf numFmtId="0" fontId="12" fillId="0" borderId="0"/>
    <xf numFmtId="0" fontId="32" fillId="0" borderId="0"/>
    <xf numFmtId="0" fontId="22" fillId="23" borderId="28" applyNumberFormat="0" applyFont="0" applyAlignment="0" applyProtection="0"/>
    <xf numFmtId="0" fontId="33" fillId="0" borderId="29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30" applyNumberFormat="0" applyAlignment="0" applyProtection="0"/>
    <xf numFmtId="0" fontId="37" fillId="26" borderId="30" applyNumberFormat="0" applyAlignment="0" applyProtection="0"/>
    <xf numFmtId="0" fontId="38" fillId="26" borderId="31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316">
    <xf numFmtId="0" fontId="0" fillId="0" borderId="0" xfId="0"/>
    <xf numFmtId="49" fontId="4" fillId="0" borderId="0" xfId="0" applyNumberFormat="1" applyFont="1" applyAlignment="1">
      <alignment horizontal="left" vertical="top" wrapText="1"/>
    </xf>
    <xf numFmtId="0" fontId="40" fillId="0" borderId="0" xfId="0" applyFont="1"/>
    <xf numFmtId="0" fontId="10" fillId="0" borderId="0" xfId="29"/>
    <xf numFmtId="0" fontId="27" fillId="0" borderId="0" xfId="22" applyBorder="1"/>
    <xf numFmtId="0" fontId="10" fillId="33" borderId="1" xfId="29" applyFill="1" applyBorder="1"/>
    <xf numFmtId="0" fontId="6" fillId="33" borderId="2" xfId="29" applyFont="1" applyFill="1" applyBorder="1"/>
    <xf numFmtId="0" fontId="6" fillId="33" borderId="3" xfId="29" applyFont="1" applyFill="1" applyBorder="1"/>
    <xf numFmtId="0" fontId="10" fillId="33" borderId="3" xfId="29" applyFill="1" applyBorder="1"/>
    <xf numFmtId="0" fontId="10" fillId="33" borderId="4" xfId="29" applyFill="1" applyBorder="1"/>
    <xf numFmtId="0" fontId="10" fillId="0" borderId="5" xfId="29" applyBorder="1"/>
    <xf numFmtId="0" fontId="7" fillId="0" borderId="6" xfId="29" applyFont="1" applyBorder="1" applyAlignment="1">
      <alignment horizontal="center" vertical="center" wrapText="1"/>
    </xf>
    <xf numFmtId="0" fontId="7" fillId="0" borderId="7" xfId="29" applyFont="1" applyBorder="1" applyAlignment="1">
      <alignment horizontal="center" vertical="center" wrapText="1"/>
    </xf>
    <xf numFmtId="0" fontId="5" fillId="0" borderId="8" xfId="29" applyFont="1" applyBorder="1"/>
    <xf numFmtId="0" fontId="5" fillId="0" borderId="9" xfId="29" applyFont="1" applyFill="1" applyBorder="1"/>
    <xf numFmtId="4" fontId="5" fillId="0" borderId="9" xfId="29" applyNumberFormat="1" applyFont="1" applyFill="1" applyBorder="1"/>
    <xf numFmtId="4" fontId="5" fillId="0" borderId="10" xfId="29" applyNumberFormat="1" applyFont="1" applyFill="1" applyBorder="1"/>
    <xf numFmtId="0" fontId="5" fillId="0" borderId="11" xfId="29" applyFont="1" applyBorder="1"/>
    <xf numFmtId="0" fontId="5" fillId="0" borderId="12" xfId="29" applyFont="1" applyFill="1" applyBorder="1"/>
    <xf numFmtId="4" fontId="5" fillId="0" borderId="12" xfId="29" applyNumberFormat="1" applyFont="1" applyFill="1" applyBorder="1"/>
    <xf numFmtId="4" fontId="5" fillId="0" borderId="13" xfId="29" applyNumberFormat="1" applyFont="1" applyFill="1" applyBorder="1"/>
    <xf numFmtId="0" fontId="5" fillId="0" borderId="14" xfId="29" applyFont="1" applyFill="1" applyBorder="1"/>
    <xf numFmtId="4" fontId="5" fillId="0" borderId="14" xfId="29" applyNumberFormat="1" applyFont="1" applyFill="1" applyBorder="1"/>
    <xf numFmtId="4" fontId="5" fillId="0" borderId="15" xfId="29" applyNumberFormat="1" applyFont="1" applyFill="1" applyBorder="1"/>
    <xf numFmtId="0" fontId="11" fillId="0" borderId="6" xfId="29" applyFont="1" applyFill="1" applyBorder="1"/>
    <xf numFmtId="4" fontId="11" fillId="0" borderId="6" xfId="29" applyNumberFormat="1" applyFont="1" applyFill="1" applyBorder="1"/>
    <xf numFmtId="4" fontId="11" fillId="0" borderId="7" xfId="29" applyNumberFormat="1" applyFont="1" applyFill="1" applyBorder="1"/>
    <xf numFmtId="0" fontId="9" fillId="0" borderId="0" xfId="29" applyFont="1"/>
    <xf numFmtId="2" fontId="9" fillId="0" borderId="0" xfId="29" applyNumberFormat="1" applyFont="1"/>
    <xf numFmtId="14" fontId="9" fillId="0" borderId="0" xfId="29" applyNumberFormat="1" applyFont="1"/>
    <xf numFmtId="0" fontId="5" fillId="0" borderId="16" xfId="29" applyFont="1" applyFill="1" applyBorder="1"/>
    <xf numFmtId="0" fontId="5" fillId="0" borderId="16" xfId="29" applyFont="1" applyBorder="1"/>
    <xf numFmtId="165" fontId="9" fillId="0" borderId="0" xfId="29" applyNumberFormat="1" applyFont="1"/>
    <xf numFmtId="166" fontId="9" fillId="0" borderId="0" xfId="29" applyNumberFormat="1" applyFont="1"/>
    <xf numFmtId="2" fontId="11" fillId="0" borderId="0" xfId="29" applyNumberFormat="1" applyFont="1"/>
    <xf numFmtId="166" fontId="11" fillId="0" borderId="0" xfId="29" applyNumberFormat="1" applyFont="1"/>
    <xf numFmtId="2" fontId="10" fillId="0" borderId="0" xfId="29" applyNumberFormat="1"/>
    <xf numFmtId="165" fontId="10" fillId="0" borderId="0" xfId="29" applyNumberFormat="1"/>
    <xf numFmtId="14" fontId="10" fillId="0" borderId="0" xfId="29" applyNumberFormat="1"/>
    <xf numFmtId="2" fontId="8" fillId="0" borderId="0" xfId="29" applyNumberFormat="1" applyFont="1"/>
    <xf numFmtId="0" fontId="13" fillId="0" borderId="17" xfId="0" applyFont="1" applyBorder="1" applyAlignment="1">
      <alignment horizontal="left"/>
    </xf>
    <xf numFmtId="0" fontId="13" fillId="0" borderId="17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17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6" fillId="0" borderId="17" xfId="0" applyFont="1" applyBorder="1" applyAlignment="1">
      <alignment horizontal="left"/>
    </xf>
    <xf numFmtId="0" fontId="16" fillId="0" borderId="17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20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8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17" xfId="0" applyFont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3" fillId="37" borderId="17" xfId="0" applyFont="1" applyFill="1" applyBorder="1" applyAlignment="1">
      <alignment horizontal="left"/>
    </xf>
    <xf numFmtId="0" fontId="13" fillId="37" borderId="17" xfId="0" applyFont="1" applyFill="1" applyBorder="1" applyAlignment="1">
      <alignment horizontal="right"/>
    </xf>
    <xf numFmtId="167" fontId="15" fillId="0" borderId="0" xfId="0" applyNumberFormat="1" applyFont="1" applyAlignment="1"/>
    <xf numFmtId="167" fontId="15" fillId="0" borderId="17" xfId="0" applyNumberFormat="1" applyFont="1" applyBorder="1" applyAlignment="1"/>
    <xf numFmtId="0" fontId="16" fillId="38" borderId="17" xfId="0" applyFont="1" applyFill="1" applyBorder="1" applyAlignment="1">
      <alignment horizontal="left"/>
    </xf>
    <xf numFmtId="0" fontId="15" fillId="38" borderId="17" xfId="0" applyFont="1" applyFill="1" applyBorder="1" applyAlignment="1">
      <alignment horizontal="right"/>
    </xf>
    <xf numFmtId="0" fontId="16" fillId="37" borderId="17" xfId="0" applyFont="1" applyFill="1" applyBorder="1" applyAlignment="1">
      <alignment horizontal="left"/>
    </xf>
    <xf numFmtId="0" fontId="15" fillId="37" borderId="17" xfId="0" applyFont="1" applyFill="1" applyBorder="1" applyAlignment="1">
      <alignment horizontal="right"/>
    </xf>
    <xf numFmtId="0" fontId="17" fillId="39" borderId="19" xfId="0" applyFont="1" applyFill="1" applyBorder="1" applyAlignment="1">
      <alignment horizontal="left"/>
    </xf>
    <xf numFmtId="167" fontId="16" fillId="39" borderId="20" xfId="0" applyNumberFormat="1" applyFont="1" applyFill="1" applyBorder="1" applyAlignment="1"/>
    <xf numFmtId="0" fontId="16" fillId="39" borderId="19" xfId="0" applyFont="1" applyFill="1" applyBorder="1" applyAlignment="1">
      <alignment horizontal="right"/>
    </xf>
    <xf numFmtId="0" fontId="42" fillId="39" borderId="17" xfId="0" applyFont="1" applyFill="1" applyBorder="1" applyAlignment="1">
      <alignment horizontal="left"/>
    </xf>
    <xf numFmtId="0" fontId="16" fillId="39" borderId="17" xfId="0" applyFont="1" applyFill="1" applyBorder="1" applyAlignment="1">
      <alignment horizontal="right"/>
    </xf>
    <xf numFmtId="167" fontId="43" fillId="0" borderId="0" xfId="0" applyNumberFormat="1" applyFont="1" applyAlignment="1"/>
    <xf numFmtId="167" fontId="15" fillId="0" borderId="19" xfId="0" applyNumberFormat="1" applyFont="1" applyBorder="1" applyAlignment="1"/>
    <xf numFmtId="167" fontId="15" fillId="0" borderId="18" xfId="0" applyNumberFormat="1" applyFont="1" applyBorder="1" applyAlignment="1"/>
    <xf numFmtId="167" fontId="15" fillId="0" borderId="21" xfId="0" applyNumberFormat="1" applyFont="1" applyBorder="1" applyAlignment="1"/>
    <xf numFmtId="167" fontId="15" fillId="0" borderId="22" xfId="0" applyNumberFormat="1" applyFont="1" applyBorder="1" applyAlignment="1"/>
    <xf numFmtId="167" fontId="15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left"/>
    </xf>
    <xf numFmtId="167" fontId="18" fillId="0" borderId="0" xfId="0" applyNumberFormat="1" applyFont="1" applyAlignment="1">
      <alignment horizontal="left"/>
    </xf>
    <xf numFmtId="167" fontId="41" fillId="0" borderId="0" xfId="0" applyNumberFormat="1" applyFont="1" applyAlignment="1">
      <alignment horizontal="left"/>
    </xf>
    <xf numFmtId="167" fontId="13" fillId="37" borderId="17" xfId="0" applyNumberFormat="1" applyFont="1" applyFill="1" applyBorder="1" applyAlignment="1">
      <alignment horizontal="left"/>
    </xf>
    <xf numFmtId="167" fontId="13" fillId="37" borderId="17" xfId="0" applyNumberFormat="1" applyFont="1" applyFill="1" applyBorder="1" applyAlignment="1">
      <alignment horizontal="right"/>
    </xf>
    <xf numFmtId="49" fontId="51" fillId="0" borderId="0" xfId="0" applyNumberFormat="1" applyFont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58" fillId="0" borderId="0" xfId="0" applyNumberFormat="1" applyFont="1" applyAlignment="1">
      <alignment horizontal="center" vertical="top"/>
    </xf>
    <xf numFmtId="49" fontId="58" fillId="0" borderId="0" xfId="0" applyNumberFormat="1" applyFont="1" applyAlignment="1">
      <alignment horizontal="left" vertical="top"/>
    </xf>
    <xf numFmtId="49" fontId="54" fillId="0" borderId="0" xfId="0" applyNumberFormat="1" applyFont="1" applyAlignment="1">
      <alignment horizontal="center" vertical="top"/>
    </xf>
    <xf numFmtId="49" fontId="51" fillId="0" borderId="0" xfId="0" applyNumberFormat="1" applyFont="1" applyAlignment="1">
      <alignment horizontal="left" vertical="top"/>
    </xf>
    <xf numFmtId="0" fontId="0" fillId="0" borderId="0" xfId="0" applyAlignment="1"/>
    <xf numFmtId="49" fontId="51" fillId="0" borderId="33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164" fontId="0" fillId="0" borderId="0" xfId="0" applyNumberFormat="1"/>
    <xf numFmtId="49" fontId="45" fillId="35" borderId="33" xfId="0" applyNumberFormat="1" applyFont="1" applyFill="1" applyBorder="1" applyAlignment="1">
      <alignment horizontal="right" vertical="top" wrapText="1"/>
    </xf>
    <xf numFmtId="49" fontId="51" fillId="0" borderId="34" xfId="0" applyNumberFormat="1" applyFont="1" applyBorder="1" applyAlignment="1">
      <alignment horizontal="right" vertical="top" wrapText="1"/>
    </xf>
    <xf numFmtId="49" fontId="51" fillId="0" borderId="0" xfId="0" applyNumberFormat="1" applyFont="1" applyAlignment="1">
      <alignment horizontal="right" vertical="top" wrapText="1"/>
    </xf>
    <xf numFmtId="49" fontId="47" fillId="0" borderId="0" xfId="0" applyNumberFormat="1" applyFont="1" applyAlignment="1">
      <alignment horizontal="left" vertical="top" wrapText="1"/>
    </xf>
    <xf numFmtId="0" fontId="13" fillId="37" borderId="46" xfId="0" applyFont="1" applyFill="1" applyBorder="1" applyAlignment="1">
      <alignment horizontal="left"/>
    </xf>
    <xf numFmtId="0" fontId="13" fillId="37" borderId="46" xfId="0" applyFont="1" applyFill="1" applyBorder="1" applyAlignment="1">
      <alignment horizontal="right"/>
    </xf>
    <xf numFmtId="0" fontId="42" fillId="39" borderId="47" xfId="0" applyFont="1" applyFill="1" applyBorder="1" applyAlignment="1">
      <alignment horizontal="left"/>
    </xf>
    <xf numFmtId="0" fontId="55" fillId="39" borderId="47" xfId="0" applyFont="1" applyFill="1" applyBorder="1" applyAlignment="1">
      <alignment horizontal="right"/>
    </xf>
    <xf numFmtId="0" fontId="18" fillId="0" borderId="48" xfId="0" applyFont="1" applyBorder="1" applyAlignment="1">
      <alignment horizontal="left"/>
    </xf>
    <xf numFmtId="0" fontId="16" fillId="38" borderId="46" xfId="0" applyFont="1" applyFill="1" applyBorder="1" applyAlignment="1">
      <alignment horizontal="left"/>
    </xf>
    <xf numFmtId="0" fontId="42" fillId="37" borderId="49" xfId="0" applyFont="1" applyFill="1" applyBorder="1" applyAlignment="1">
      <alignment horizontal="left"/>
    </xf>
    <xf numFmtId="0" fontId="16" fillId="37" borderId="49" xfId="0" applyFont="1" applyFill="1" applyBorder="1" applyAlignment="1">
      <alignment horizontal="right"/>
    </xf>
    <xf numFmtId="0" fontId="56" fillId="37" borderId="49" xfId="0" applyFont="1" applyFill="1" applyBorder="1" applyAlignment="1">
      <alignment horizontal="right"/>
    </xf>
    <xf numFmtId="0" fontId="16" fillId="38" borderId="47" xfId="0" applyFont="1" applyFill="1" applyBorder="1" applyAlignment="1">
      <alignment horizontal="left"/>
    </xf>
    <xf numFmtId="0" fontId="16" fillId="38" borderId="47" xfId="0" applyFont="1" applyFill="1" applyBorder="1" applyAlignment="1">
      <alignment horizontal="right"/>
    </xf>
    <xf numFmtId="0" fontId="20" fillId="38" borderId="47" xfId="0" applyFont="1" applyFill="1" applyBorder="1" applyAlignment="1">
      <alignment horizontal="right"/>
    </xf>
    <xf numFmtId="0" fontId="57" fillId="37" borderId="47" xfId="0" applyFont="1" applyFill="1" applyBorder="1" applyAlignment="1">
      <alignment horizontal="left"/>
    </xf>
    <xf numFmtId="0" fontId="16" fillId="37" borderId="47" xfId="0" applyFont="1" applyFill="1" applyBorder="1" applyAlignment="1">
      <alignment horizontal="right"/>
    </xf>
    <xf numFmtId="0" fontId="21" fillId="37" borderId="47" xfId="0" applyFont="1" applyFill="1" applyBorder="1" applyAlignment="1">
      <alignment horizontal="right"/>
    </xf>
    <xf numFmtId="0" fontId="56" fillId="37" borderId="47" xfId="0" applyFont="1" applyFill="1" applyBorder="1" applyAlignment="1">
      <alignment horizontal="right"/>
    </xf>
    <xf numFmtId="167" fontId="19" fillId="0" borderId="46" xfId="0" applyNumberFormat="1" applyFont="1" applyBorder="1" applyAlignment="1">
      <alignment horizontal="left"/>
    </xf>
    <xf numFmtId="167" fontId="13" fillId="37" borderId="46" xfId="0" applyNumberFormat="1" applyFont="1" applyFill="1" applyBorder="1" applyAlignment="1">
      <alignment horizontal="left"/>
    </xf>
    <xf numFmtId="167" fontId="13" fillId="37" borderId="46" xfId="0" applyNumberFormat="1" applyFont="1" applyFill="1" applyBorder="1" applyAlignment="1">
      <alignment horizontal="right"/>
    </xf>
    <xf numFmtId="0" fontId="16" fillId="38" borderId="46" xfId="0" applyFont="1" applyFill="1" applyBorder="1" applyAlignment="1">
      <alignment horizontal="right"/>
    </xf>
    <xf numFmtId="0" fontId="20" fillId="38" borderId="46" xfId="0" applyFont="1" applyFill="1" applyBorder="1" applyAlignment="1">
      <alignment horizontal="right"/>
    </xf>
    <xf numFmtId="0" fontId="18" fillId="0" borderId="46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right"/>
    </xf>
    <xf numFmtId="49" fontId="45" fillId="0" borderId="0" xfId="0" applyNumberFormat="1" applyFont="1" applyAlignment="1">
      <alignment horizontal="right" wrapText="1"/>
    </xf>
    <xf numFmtId="49" fontId="46" fillId="0" borderId="32" xfId="0" applyNumberFormat="1" applyFont="1" applyBorder="1" applyAlignment="1">
      <alignment horizontal="right" vertical="top" wrapText="1"/>
    </xf>
    <xf numFmtId="49" fontId="46" fillId="34" borderId="33" xfId="0" applyNumberFormat="1" applyFont="1" applyFill="1" applyBorder="1" applyAlignment="1">
      <alignment horizontal="right" vertical="top" wrapText="1"/>
    </xf>
    <xf numFmtId="49" fontId="45" fillId="35" borderId="34" xfId="0" applyNumberFormat="1" applyFont="1" applyFill="1" applyBorder="1" applyAlignment="1">
      <alignment horizontal="right" vertical="top" wrapText="1"/>
    </xf>
    <xf numFmtId="49" fontId="48" fillId="35" borderId="35" xfId="0" applyNumberFormat="1" applyFont="1" applyFill="1" applyBorder="1" applyAlignment="1">
      <alignment horizontal="right" vertical="top" wrapText="1"/>
    </xf>
    <xf numFmtId="49" fontId="46" fillId="0" borderId="34" xfId="0" applyNumberFormat="1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right" vertical="top" wrapText="1"/>
    </xf>
    <xf numFmtId="49" fontId="49" fillId="35" borderId="35" xfId="0" applyNumberFormat="1" applyFont="1" applyFill="1" applyBorder="1" applyAlignment="1">
      <alignment horizontal="right" vertical="top" wrapText="1"/>
    </xf>
    <xf numFmtId="49" fontId="46" fillId="34" borderId="35" xfId="0" applyNumberFormat="1" applyFont="1" applyFill="1" applyBorder="1" applyAlignment="1">
      <alignment horizontal="right" vertical="top" wrapText="1"/>
    </xf>
    <xf numFmtId="49" fontId="46" fillId="0" borderId="0" xfId="0" applyNumberFormat="1" applyFont="1" applyAlignment="1">
      <alignment horizontal="right" vertical="top" wrapText="1"/>
    </xf>
    <xf numFmtId="49" fontId="52" fillId="0" borderId="0" xfId="0" applyNumberFormat="1" applyFont="1" applyAlignment="1">
      <alignment horizontal="right" vertical="top" wrapText="1"/>
    </xf>
    <xf numFmtId="49" fontId="53" fillId="36" borderId="35" xfId="0" applyNumberFormat="1" applyFont="1" applyFill="1" applyBorder="1" applyAlignment="1">
      <alignment horizontal="right" wrapText="1"/>
    </xf>
    <xf numFmtId="49" fontId="54" fillId="36" borderId="34" xfId="0" applyNumberFormat="1" applyFont="1" applyFill="1" applyBorder="1" applyAlignment="1">
      <alignment horizontal="right" vertical="top" wrapText="1"/>
    </xf>
    <xf numFmtId="49" fontId="51" fillId="35" borderId="34" xfId="0" applyNumberFormat="1" applyFont="1" applyFill="1" applyBorder="1" applyAlignment="1">
      <alignment horizontal="right" vertical="top" wrapText="1"/>
    </xf>
    <xf numFmtId="49" fontId="51" fillId="34" borderId="34" xfId="0" applyNumberFormat="1" applyFont="1" applyFill="1" applyBorder="1" applyAlignment="1">
      <alignment horizontal="right" vertical="top" wrapText="1"/>
    </xf>
    <xf numFmtId="167" fontId="15" fillId="0" borderId="46" xfId="0" applyNumberFormat="1" applyFont="1" applyBorder="1" applyAlignment="1"/>
    <xf numFmtId="167" fontId="15" fillId="38" borderId="47" xfId="0" applyNumberFormat="1" applyFont="1" applyFill="1" applyBorder="1" applyAlignment="1"/>
    <xf numFmtId="167" fontId="15" fillId="37" borderId="47" xfId="0" applyNumberFormat="1" applyFont="1" applyFill="1" applyBorder="1" applyAlignment="1"/>
    <xf numFmtId="167" fontId="15" fillId="0" borderId="48" xfId="0" applyNumberFormat="1" applyFont="1" applyBorder="1" applyAlignment="1"/>
    <xf numFmtId="167" fontId="16" fillId="39" borderId="47" xfId="0" applyNumberFormat="1" applyFont="1" applyFill="1" applyBorder="1" applyAlignment="1"/>
    <xf numFmtId="167" fontId="55" fillId="39" borderId="47" xfId="0" applyNumberFormat="1" applyFont="1" applyFill="1" applyBorder="1" applyAlignment="1"/>
    <xf numFmtId="167" fontId="16" fillId="37" borderId="49" xfId="0" applyNumberFormat="1" applyFont="1" applyFill="1" applyBorder="1" applyAlignment="1"/>
    <xf numFmtId="167" fontId="15" fillId="0" borderId="47" xfId="0" applyNumberFormat="1" applyFont="1" applyBorder="1" applyAlignment="1"/>
    <xf numFmtId="167" fontId="16" fillId="37" borderId="47" xfId="0" applyNumberFormat="1" applyFont="1" applyFill="1" applyBorder="1" applyAlignment="1"/>
    <xf numFmtId="167" fontId="55" fillId="37" borderId="47" xfId="0" applyNumberFormat="1" applyFont="1" applyFill="1" applyBorder="1" applyAlignment="1"/>
    <xf numFmtId="167" fontId="15" fillId="38" borderId="46" xfId="0" applyNumberFormat="1" applyFont="1" applyFill="1" applyBorder="1" applyAlignment="1"/>
    <xf numFmtId="167" fontId="55" fillId="37" borderId="49" xfId="0" applyNumberFormat="1" applyFont="1" applyFill="1" applyBorder="1" applyAlignment="1"/>
    <xf numFmtId="168" fontId="21" fillId="0" borderId="0" xfId="0" applyNumberFormat="1" applyFont="1" applyAlignment="1">
      <alignment horizontal="left"/>
    </xf>
    <xf numFmtId="0" fontId="51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49" fontId="51" fillId="0" borderId="0" xfId="0" applyNumberFormat="1" applyFont="1" applyAlignment="1">
      <alignment horizontal="left" vertical="top" wrapText="1"/>
    </xf>
    <xf numFmtId="164" fontId="51" fillId="40" borderId="0" xfId="0" applyNumberFormat="1" applyFont="1" applyFill="1" applyAlignment="1">
      <alignment horizontal="right" vertical="top"/>
    </xf>
    <xf numFmtId="49" fontId="51" fillId="0" borderId="33" xfId="0" applyNumberFormat="1" applyFont="1" applyBorder="1" applyAlignment="1">
      <alignment horizontal="left" vertical="top" wrapText="1"/>
    </xf>
    <xf numFmtId="164" fontId="51" fillId="40" borderId="33" xfId="0" applyNumberFormat="1" applyFont="1" applyFill="1" applyBorder="1" applyAlignment="1">
      <alignment horizontal="right" vertical="top"/>
    </xf>
    <xf numFmtId="0" fontId="51" fillId="0" borderId="33" xfId="0" applyFont="1" applyBorder="1" applyAlignment="1">
      <alignment horizontal="left" vertical="top"/>
    </xf>
    <xf numFmtId="0" fontId="54" fillId="0" borderId="33" xfId="0" applyFont="1" applyBorder="1" applyAlignment="1">
      <alignment horizontal="left" vertical="top"/>
    </xf>
    <xf numFmtId="0" fontId="54" fillId="34" borderId="34" xfId="0" applyFont="1" applyFill="1" applyBorder="1" applyAlignment="1">
      <alignment horizontal="left" vertical="top"/>
    </xf>
    <xf numFmtId="49" fontId="54" fillId="34" borderId="34" xfId="0" applyNumberFormat="1" applyFont="1" applyFill="1" applyBorder="1" applyAlignment="1">
      <alignment horizontal="left" vertical="top" wrapText="1"/>
    </xf>
    <xf numFmtId="164" fontId="54" fillId="34" borderId="34" xfId="0" applyNumberFormat="1" applyFont="1" applyFill="1" applyBorder="1" applyAlignment="1">
      <alignment horizontal="right" vertical="top"/>
    </xf>
    <xf numFmtId="49" fontId="51" fillId="0" borderId="34" xfId="0" applyNumberFormat="1" applyFont="1" applyBorder="1" applyAlignment="1">
      <alignment horizontal="left" vertical="top" wrapText="1"/>
    </xf>
    <xf numFmtId="49" fontId="2" fillId="34" borderId="3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164" fontId="1" fillId="40" borderId="0" xfId="0" applyNumberFormat="1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49" fontId="54" fillId="34" borderId="35" xfId="0" applyNumberFormat="1" applyFont="1" applyFill="1" applyBorder="1" applyAlignment="1">
      <alignment horizontal="left" vertical="top" wrapText="1"/>
    </xf>
    <xf numFmtId="164" fontId="51" fillId="34" borderId="35" xfId="0" applyNumberFormat="1" applyFont="1" applyFill="1" applyBorder="1" applyAlignment="1">
      <alignment horizontal="right" vertical="top"/>
    </xf>
    <xf numFmtId="164" fontId="51" fillId="0" borderId="34" xfId="0" applyNumberFormat="1" applyFont="1" applyBorder="1" applyAlignment="1">
      <alignment horizontal="right" vertical="top"/>
    </xf>
    <xf numFmtId="49" fontId="1" fillId="0" borderId="34" xfId="0" applyNumberFormat="1" applyFont="1" applyBorder="1" applyAlignment="1">
      <alignment horizontal="left" vertical="top" wrapText="1"/>
    </xf>
    <xf numFmtId="4" fontId="51" fillId="40" borderId="0" xfId="0" applyNumberFormat="1" applyFont="1" applyFill="1" applyAlignment="1">
      <alignment horizontal="right" vertical="top" wrapText="1"/>
    </xf>
    <xf numFmtId="4" fontId="51" fillId="40" borderId="0" xfId="0" applyNumberFormat="1" applyFont="1" applyFill="1" applyAlignment="1">
      <alignment horizontal="right" vertical="top"/>
    </xf>
    <xf numFmtId="4" fontId="51" fillId="0" borderId="0" xfId="0" applyNumberFormat="1" applyFont="1" applyAlignment="1">
      <alignment horizontal="right" vertical="top"/>
    </xf>
    <xf numFmtId="164" fontId="51" fillId="0" borderId="0" xfId="0" applyNumberFormat="1" applyFont="1" applyFill="1" applyAlignment="1">
      <alignment horizontal="right" vertical="top"/>
    </xf>
    <xf numFmtId="164" fontId="1" fillId="40" borderId="34" xfId="0" applyNumberFormat="1" applyFont="1" applyFill="1" applyBorder="1" applyAlignment="1">
      <alignment horizontal="right" vertical="top"/>
    </xf>
    <xf numFmtId="164" fontId="1" fillId="0" borderId="34" xfId="0" applyNumberFormat="1" applyFont="1" applyBorder="1" applyAlignment="1">
      <alignment horizontal="right" vertical="top"/>
    </xf>
    <xf numFmtId="164" fontId="1" fillId="34" borderId="35" xfId="0" applyNumberFormat="1" applyFont="1" applyFill="1" applyBorder="1" applyAlignment="1">
      <alignment horizontal="right" vertical="top"/>
    </xf>
    <xf numFmtId="164" fontId="1" fillId="40" borderId="33" xfId="0" applyNumberFormat="1" applyFont="1" applyFill="1" applyBorder="1" applyAlignment="1">
      <alignment horizontal="right" vertical="top"/>
    </xf>
    <xf numFmtId="49" fontId="45" fillId="0" borderId="33" xfId="0" applyNumberFormat="1" applyFont="1" applyBorder="1" applyAlignment="1">
      <alignment horizontal="left" vertical="top"/>
    </xf>
    <xf numFmtId="49" fontId="45" fillId="0" borderId="33" xfId="0" applyNumberFormat="1" applyFont="1" applyBorder="1" applyAlignment="1">
      <alignment horizontal="center" vertical="top"/>
    </xf>
    <xf numFmtId="49" fontId="45" fillId="0" borderId="33" xfId="0" applyNumberFormat="1" applyFont="1" applyBorder="1" applyAlignment="1">
      <alignment horizontal="right" vertical="top"/>
    </xf>
    <xf numFmtId="49" fontId="59" fillId="0" borderId="0" xfId="0" applyNumberFormat="1" applyFont="1" applyAlignment="1">
      <alignment horizontal="left" vertical="top" wrapText="1"/>
    </xf>
    <xf numFmtId="49" fontId="60" fillId="0" borderId="0" xfId="0" applyNumberFormat="1" applyFont="1" applyAlignment="1">
      <alignment horizontal="left" vertical="top" wrapText="1"/>
    </xf>
    <xf numFmtId="49" fontId="51" fillId="0" borderId="36" xfId="0" applyNumberFormat="1" applyFont="1" applyBorder="1" applyAlignment="1">
      <alignment horizontal="left" vertical="top" wrapText="1"/>
    </xf>
    <xf numFmtId="49" fontId="51" fillId="0" borderId="35" xfId="0" applyNumberFormat="1" applyFont="1" applyBorder="1" applyAlignment="1">
      <alignment horizontal="left" vertical="top" wrapText="1"/>
    </xf>
    <xf numFmtId="49" fontId="51" fillId="0" borderId="37" xfId="0" applyNumberFormat="1" applyFont="1" applyBorder="1" applyAlignment="1">
      <alignment horizontal="left" vertical="top" wrapText="1"/>
    </xf>
    <xf numFmtId="49" fontId="54" fillId="0" borderId="34" xfId="0" applyNumberFormat="1" applyFont="1" applyBorder="1" applyAlignment="1">
      <alignment horizontal="left" vertical="top" wrapText="1"/>
    </xf>
    <xf numFmtId="49" fontId="51" fillId="0" borderId="38" xfId="0" applyNumberFormat="1" applyFont="1" applyBorder="1" applyAlignment="1">
      <alignment horizontal="left" vertical="top" wrapText="1"/>
    </xf>
    <xf numFmtId="49" fontId="51" fillId="0" borderId="39" xfId="0" applyNumberFormat="1" applyFont="1" applyBorder="1" applyAlignment="1">
      <alignment horizontal="left" vertical="top" wrapText="1"/>
    </xf>
    <xf numFmtId="49" fontId="51" fillId="0" borderId="40" xfId="0" applyNumberFormat="1" applyFont="1" applyBorder="1" applyAlignment="1">
      <alignment horizontal="left" vertical="top" wrapText="1"/>
    </xf>
    <xf numFmtId="49" fontId="60" fillId="0" borderId="38" xfId="0" applyNumberFormat="1" applyFont="1" applyBorder="1" applyAlignment="1">
      <alignment horizontal="left" vertical="top" wrapText="1"/>
    </xf>
    <xf numFmtId="49" fontId="51" fillId="0" borderId="41" xfId="0" applyNumberFormat="1" applyFont="1" applyBorder="1" applyAlignment="1">
      <alignment horizontal="left" vertical="top" wrapText="1"/>
    </xf>
    <xf numFmtId="49" fontId="51" fillId="0" borderId="42" xfId="0" applyNumberFormat="1" applyFont="1" applyBorder="1" applyAlignment="1">
      <alignment horizontal="left" vertical="top" wrapText="1"/>
    </xf>
    <xf numFmtId="49" fontId="51" fillId="0" borderId="43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49" fontId="45" fillId="0" borderId="0" xfId="0" applyNumberFormat="1" applyFont="1" applyAlignment="1">
      <alignment horizontal="left" vertical="top" wrapText="1"/>
    </xf>
    <xf numFmtId="49" fontId="45" fillId="0" borderId="34" xfId="0" applyNumberFormat="1" applyFont="1" applyBorder="1" applyAlignment="1">
      <alignment horizontal="left" vertical="top" wrapText="1"/>
    </xf>
    <xf numFmtId="49" fontId="61" fillId="0" borderId="33" xfId="0" applyNumberFormat="1" applyFont="1" applyBorder="1" applyAlignment="1">
      <alignment horizontal="left" vertical="top" wrapText="1"/>
    </xf>
    <xf numFmtId="49" fontId="45" fillId="0" borderId="33" xfId="0" applyNumberFormat="1" applyFont="1" applyBorder="1" applyAlignment="1">
      <alignment horizontal="left" vertical="top" wrapText="1"/>
    </xf>
    <xf numFmtId="49" fontId="45" fillId="35" borderId="0" xfId="0" applyNumberFormat="1" applyFont="1" applyFill="1" applyAlignment="1">
      <alignment horizontal="left" vertical="top" wrapText="1"/>
    </xf>
    <xf numFmtId="49" fontId="62" fillId="0" borderId="0" xfId="0" applyNumberFormat="1" applyFont="1" applyAlignment="1">
      <alignment horizontal="left" vertical="top" wrapText="1"/>
    </xf>
    <xf numFmtId="0" fontId="59" fillId="0" borderId="35" xfId="0" applyFont="1" applyBorder="1" applyAlignment="1">
      <alignment horizontal="left" vertical="top"/>
    </xf>
    <xf numFmtId="0" fontId="67" fillId="0" borderId="35" xfId="0" applyFont="1" applyBorder="1" applyAlignment="1">
      <alignment horizontal="left" vertical="top"/>
    </xf>
    <xf numFmtId="49" fontId="47" fillId="0" borderId="33" xfId="0" applyNumberFormat="1" applyFont="1" applyBorder="1" applyAlignment="1">
      <alignment horizontal="left" vertical="top" wrapText="1"/>
    </xf>
    <xf numFmtId="49" fontId="62" fillId="0" borderId="34" xfId="0" applyNumberFormat="1" applyFont="1" applyBorder="1" applyAlignment="1">
      <alignment horizontal="left" vertical="top" wrapText="1"/>
    </xf>
    <xf numFmtId="49" fontId="45" fillId="35" borderId="35" xfId="0" applyNumberFormat="1" applyFont="1" applyFill="1" applyBorder="1" applyAlignment="1">
      <alignment horizontal="left" vertical="top" wrapText="1"/>
    </xf>
    <xf numFmtId="49" fontId="45" fillId="35" borderId="35" xfId="0" applyNumberFormat="1" applyFont="1" applyFill="1" applyBorder="1" applyAlignment="1">
      <alignment horizontal="right" vertical="top"/>
    </xf>
    <xf numFmtId="49" fontId="59" fillId="0" borderId="34" xfId="0" applyNumberFormat="1" applyFont="1" applyBorder="1" applyAlignment="1">
      <alignment horizontal="left" vertical="top" wrapText="1"/>
    </xf>
    <xf numFmtId="49" fontId="45" fillId="35" borderId="33" xfId="0" applyNumberFormat="1" applyFont="1" applyFill="1" applyBorder="1" applyAlignment="1">
      <alignment horizontal="left" vertical="top" wrapText="1"/>
    </xf>
    <xf numFmtId="49" fontId="45" fillId="35" borderId="33" xfId="0" applyNumberFormat="1" applyFont="1" applyFill="1" applyBorder="1" applyAlignment="1">
      <alignment horizontal="right" vertical="top" wrapText="1"/>
    </xf>
    <xf numFmtId="49" fontId="45" fillId="35" borderId="33" xfId="0" applyNumberFormat="1" applyFont="1" applyFill="1" applyBorder="1" applyAlignment="1">
      <alignment horizontal="right" vertical="top"/>
    </xf>
    <xf numFmtId="49" fontId="51" fillId="0" borderId="0" xfId="0" applyNumberFormat="1" applyFont="1" applyAlignment="1">
      <alignment horizontal="right" vertical="top"/>
    </xf>
    <xf numFmtId="164" fontId="52" fillId="0" borderId="0" xfId="0" applyNumberFormat="1" applyFont="1" applyAlignment="1">
      <alignment horizontal="right" vertical="top"/>
    </xf>
    <xf numFmtId="49" fontId="51" fillId="0" borderId="34" xfId="0" applyNumberFormat="1" applyFont="1" applyBorder="1" applyAlignment="1">
      <alignment horizontal="right" vertical="top"/>
    </xf>
    <xf numFmtId="164" fontId="51" fillId="0" borderId="0" xfId="0" applyNumberFormat="1" applyFont="1" applyAlignment="1">
      <alignment horizontal="right" vertical="top"/>
    </xf>
    <xf numFmtId="49" fontId="51" fillId="0" borderId="34" xfId="0" applyNumberFormat="1" applyFont="1" applyBorder="1" applyAlignment="1">
      <alignment horizontal="right" vertical="top" wrapText="1"/>
    </xf>
    <xf numFmtId="49" fontId="59" fillId="0" borderId="33" xfId="0" applyNumberFormat="1" applyFont="1" applyBorder="1" applyAlignment="1">
      <alignment horizontal="left" vertical="top" wrapText="1"/>
    </xf>
    <xf numFmtId="49" fontId="51" fillId="0" borderId="0" xfId="0" applyNumberFormat="1" applyFont="1" applyAlignment="1">
      <alignment horizontal="right" vertical="top" wrapText="1"/>
    </xf>
    <xf numFmtId="49" fontId="51" fillId="40" borderId="0" xfId="0" applyNumberFormat="1" applyFont="1" applyFill="1" applyAlignment="1">
      <alignment horizontal="right" vertical="top"/>
    </xf>
    <xf numFmtId="164" fontId="51" fillId="40" borderId="0" xfId="0" applyNumberFormat="1" applyFont="1" applyFill="1" applyAlignment="1">
      <alignment horizontal="right" vertical="top" wrapText="1"/>
    </xf>
    <xf numFmtId="49" fontId="54" fillId="35" borderId="35" xfId="0" applyNumberFormat="1" applyFont="1" applyFill="1" applyBorder="1" applyAlignment="1">
      <alignment horizontal="left" vertical="top" wrapText="1"/>
    </xf>
    <xf numFmtId="164" fontId="54" fillId="35" borderId="35" xfId="0" applyNumberFormat="1" applyFont="1" applyFill="1" applyBorder="1" applyAlignment="1">
      <alignment horizontal="right" vertical="top"/>
    </xf>
    <xf numFmtId="164" fontId="53" fillId="35" borderId="35" xfId="0" applyNumberFormat="1" applyFont="1" applyFill="1" applyBorder="1" applyAlignment="1">
      <alignment horizontal="right" vertical="top"/>
    </xf>
    <xf numFmtId="164" fontId="3" fillId="0" borderId="33" xfId="0" applyNumberFormat="1" applyFont="1" applyBorder="1" applyAlignment="1">
      <alignment horizontal="right" vertical="top"/>
    </xf>
    <xf numFmtId="49" fontId="54" fillId="34" borderId="33" xfId="0" applyNumberFormat="1" applyFont="1" applyFill="1" applyBorder="1" applyAlignment="1">
      <alignment horizontal="left" vertical="top" wrapText="1"/>
    </xf>
    <xf numFmtId="164" fontId="52" fillId="40" borderId="34" xfId="0" applyNumberFormat="1" applyFont="1" applyFill="1" applyBorder="1" applyAlignment="1">
      <alignment horizontal="right" vertical="top"/>
    </xf>
    <xf numFmtId="164" fontId="51" fillId="40" borderId="34" xfId="0" applyNumberFormat="1" applyFont="1" applyFill="1" applyBorder="1" applyAlignment="1">
      <alignment horizontal="right" vertical="top"/>
    </xf>
    <xf numFmtId="49" fontId="63" fillId="36" borderId="35" xfId="0" applyNumberFormat="1" applyFont="1" applyFill="1" applyBorder="1" applyAlignment="1">
      <alignment horizontal="left" vertical="top" wrapText="1"/>
    </xf>
    <xf numFmtId="164" fontId="54" fillId="36" borderId="35" xfId="0" applyNumberFormat="1" applyFont="1" applyFill="1" applyBorder="1" applyAlignment="1">
      <alignment horizontal="right" vertical="top"/>
    </xf>
    <xf numFmtId="49" fontId="47" fillId="0" borderId="35" xfId="0" applyNumberFormat="1" applyFont="1" applyBorder="1" applyAlignment="1">
      <alignment horizontal="left" vertical="top" wrapText="1"/>
    </xf>
    <xf numFmtId="49" fontId="54" fillId="36" borderId="35" xfId="0" applyNumberFormat="1" applyFont="1" applyFill="1" applyBorder="1" applyAlignment="1">
      <alignment horizontal="right"/>
    </xf>
    <xf numFmtId="164" fontId="54" fillId="36" borderId="35" xfId="0" applyNumberFormat="1" applyFont="1" applyFill="1" applyBorder="1" applyAlignment="1">
      <alignment horizontal="right"/>
    </xf>
    <xf numFmtId="164" fontId="53" fillId="36" borderId="35" xfId="0" applyNumberFormat="1" applyFont="1" applyFill="1" applyBorder="1" applyAlignment="1">
      <alignment horizontal="right"/>
    </xf>
    <xf numFmtId="164" fontId="51" fillId="35" borderId="35" xfId="0" applyNumberFormat="1" applyFont="1" applyFill="1" applyBorder="1" applyAlignment="1">
      <alignment horizontal="right" vertical="top"/>
    </xf>
    <xf numFmtId="49" fontId="54" fillId="0" borderId="0" xfId="0" applyNumberFormat="1" applyFont="1" applyAlignment="1">
      <alignment horizontal="left" vertical="top" wrapText="1"/>
    </xf>
    <xf numFmtId="164" fontId="54" fillId="0" borderId="0" xfId="0" applyNumberFormat="1" applyFont="1" applyAlignment="1">
      <alignment horizontal="right" vertical="top"/>
    </xf>
    <xf numFmtId="164" fontId="1" fillId="35" borderId="35" xfId="0" applyNumberFormat="1" applyFont="1" applyFill="1" applyBorder="1" applyAlignment="1">
      <alignment horizontal="right" vertical="top"/>
    </xf>
    <xf numFmtId="164" fontId="2" fillId="36" borderId="35" xfId="0" applyNumberFormat="1" applyFont="1" applyFill="1" applyBorder="1" applyAlignment="1">
      <alignment horizontal="right" vertical="top"/>
    </xf>
    <xf numFmtId="49" fontId="64" fillId="36" borderId="35" xfId="0" applyNumberFormat="1" applyFont="1" applyFill="1" applyBorder="1" applyAlignment="1">
      <alignment horizontal="left" vertical="top" wrapText="1"/>
    </xf>
    <xf numFmtId="4" fontId="51" fillId="0" borderId="34" xfId="0" applyNumberFormat="1" applyFont="1" applyBorder="1" applyAlignment="1">
      <alignment horizontal="right" vertical="top"/>
    </xf>
    <xf numFmtId="4" fontId="51" fillId="34" borderId="35" xfId="0" applyNumberFormat="1" applyFont="1" applyFill="1" applyBorder="1" applyAlignment="1">
      <alignment horizontal="right" vertical="top"/>
    </xf>
    <xf numFmtId="49" fontId="51" fillId="34" borderId="35" xfId="0" applyNumberFormat="1" applyFont="1" applyFill="1" applyBorder="1" applyAlignment="1">
      <alignment horizontal="right" vertical="top"/>
    </xf>
    <xf numFmtId="164" fontId="3" fillId="0" borderId="34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60" fillId="35" borderId="0" xfId="0" applyNumberFormat="1" applyFont="1" applyFill="1" applyAlignment="1">
      <alignment horizontal="left" vertical="top" wrapText="1"/>
    </xf>
    <xf numFmtId="49" fontId="65" fillId="0" borderId="0" xfId="0" applyNumberFormat="1" applyFont="1" applyAlignment="1">
      <alignment horizontal="left" vertical="top" wrapText="1"/>
    </xf>
    <xf numFmtId="49" fontId="70" fillId="0" borderId="0" xfId="46" applyNumberFormat="1" applyAlignment="1">
      <alignment horizontal="left" vertical="top" wrapText="1"/>
    </xf>
    <xf numFmtId="49" fontId="58" fillId="0" borderId="34" xfId="0" applyNumberFormat="1" applyFont="1" applyBorder="1" applyAlignment="1">
      <alignment horizontal="left" vertical="top" wrapText="1"/>
    </xf>
    <xf numFmtId="49" fontId="58" fillId="0" borderId="0" xfId="0" applyNumberFormat="1" applyFont="1" applyAlignment="1">
      <alignment horizontal="center" vertical="top" wrapText="1"/>
    </xf>
    <xf numFmtId="49" fontId="66" fillId="0" borderId="0" xfId="0" applyNumberFormat="1" applyFont="1" applyAlignment="1">
      <alignment horizontal="center" vertical="top" wrapText="1"/>
    </xf>
    <xf numFmtId="49" fontId="54" fillId="0" borderId="0" xfId="0" applyNumberFormat="1" applyFont="1" applyAlignment="1">
      <alignment horizontal="center" vertical="top" wrapText="1"/>
    </xf>
    <xf numFmtId="49" fontId="58" fillId="0" borderId="0" xfId="0" applyNumberFormat="1" applyFont="1" applyAlignment="1">
      <alignment horizontal="left" vertical="top" wrapText="1"/>
    </xf>
    <xf numFmtId="49" fontId="45" fillId="0" borderId="34" xfId="0" applyNumberFormat="1" applyFont="1" applyBorder="1" applyAlignment="1">
      <alignment horizontal="left" vertical="top"/>
    </xf>
    <xf numFmtId="49" fontId="45" fillId="0" borderId="34" xfId="0" applyNumberFormat="1" applyFont="1" applyBorder="1" applyAlignment="1">
      <alignment horizontal="right" vertical="top" wrapText="1"/>
    </xf>
    <xf numFmtId="49" fontId="58" fillId="0" borderId="33" xfId="0" applyNumberFormat="1" applyFont="1" applyBorder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58" fillId="0" borderId="0" xfId="0" applyNumberFormat="1" applyFont="1" applyAlignment="1">
      <alignment horizontal="center" vertical="top"/>
    </xf>
    <xf numFmtId="49" fontId="59" fillId="0" borderId="35" xfId="0" applyNumberFormat="1" applyFont="1" applyBorder="1" applyAlignment="1">
      <alignment horizontal="left" vertical="top" wrapText="1"/>
    </xf>
    <xf numFmtId="164" fontId="68" fillId="0" borderId="35" xfId="0" applyNumberFormat="1" applyFont="1" applyFill="1" applyBorder="1" applyAlignment="1">
      <alignment horizontal="right" vertical="top"/>
    </xf>
    <xf numFmtId="49" fontId="45" fillId="35" borderId="34" xfId="0" applyNumberFormat="1" applyFont="1" applyFill="1" applyBorder="1" applyAlignment="1">
      <alignment horizontal="left" vertical="top" wrapText="1"/>
    </xf>
    <xf numFmtId="49" fontId="47" fillId="0" borderId="34" xfId="0" applyNumberFormat="1" applyFont="1" applyBorder="1" applyAlignment="1">
      <alignment horizontal="left" vertical="top" wrapText="1"/>
    </xf>
    <xf numFmtId="49" fontId="45" fillId="0" borderId="0" xfId="0" applyNumberFormat="1" applyFont="1" applyAlignment="1">
      <alignment horizontal="left" wrapText="1"/>
    </xf>
    <xf numFmtId="49" fontId="49" fillId="0" borderId="0" xfId="0" applyNumberFormat="1" applyFont="1" applyAlignment="1">
      <alignment horizontal="left" vertical="top" wrapText="1"/>
    </xf>
    <xf numFmtId="49" fontId="49" fillId="0" borderId="0" xfId="0" applyNumberFormat="1" applyFont="1" applyAlignment="1">
      <alignment horizontal="left" wrapText="1"/>
    </xf>
    <xf numFmtId="49" fontId="45" fillId="0" borderId="33" xfId="0" applyNumberFormat="1" applyFont="1" applyBorder="1" applyAlignment="1">
      <alignment horizontal="left" wrapText="1"/>
    </xf>
    <xf numFmtId="49" fontId="54" fillId="0" borderId="45" xfId="0" applyNumberFormat="1" applyFont="1" applyBorder="1" applyAlignment="1">
      <alignment horizontal="left" vertical="top" wrapText="1"/>
    </xf>
    <xf numFmtId="49" fontId="51" fillId="0" borderId="45" xfId="0" applyNumberFormat="1" applyFont="1" applyBorder="1" applyAlignment="1">
      <alignment horizontal="left" vertical="top" wrapText="1"/>
    </xf>
    <xf numFmtId="49" fontId="51" fillId="0" borderId="45" xfId="0" applyNumberFormat="1" applyFont="1" applyBorder="1" applyAlignment="1">
      <alignment horizontal="right" vertical="top" wrapText="1"/>
    </xf>
    <xf numFmtId="4" fontId="51" fillId="0" borderId="45" xfId="0" applyNumberFormat="1" applyFont="1" applyBorder="1" applyAlignment="1">
      <alignment horizontal="right" vertical="top"/>
    </xf>
    <xf numFmtId="49" fontId="54" fillId="0" borderId="44" xfId="0" applyNumberFormat="1" applyFont="1" applyBorder="1" applyAlignment="1">
      <alignment horizontal="left" vertical="top" wrapText="1"/>
    </xf>
    <xf numFmtId="49" fontId="51" fillId="0" borderId="44" xfId="0" applyNumberFormat="1" applyFont="1" applyBorder="1" applyAlignment="1">
      <alignment horizontal="left" vertical="top" wrapText="1"/>
    </xf>
    <xf numFmtId="49" fontId="51" fillId="0" borderId="44" xfId="0" applyNumberFormat="1" applyFont="1" applyBorder="1" applyAlignment="1">
      <alignment horizontal="right" vertical="top" wrapText="1"/>
    </xf>
    <xf numFmtId="4" fontId="51" fillId="0" borderId="44" xfId="0" applyNumberFormat="1" applyFont="1" applyBorder="1" applyAlignment="1">
      <alignment horizontal="right" vertical="top"/>
    </xf>
    <xf numFmtId="49" fontId="54" fillId="0" borderId="32" xfId="0" applyNumberFormat="1" applyFont="1" applyBorder="1" applyAlignment="1">
      <alignment horizontal="left" vertical="top" wrapText="1"/>
    </xf>
    <xf numFmtId="49" fontId="51" fillId="0" borderId="32" xfId="0" applyNumberFormat="1" applyFont="1" applyBorder="1" applyAlignment="1">
      <alignment horizontal="left" vertical="top" wrapText="1"/>
    </xf>
    <xf numFmtId="49" fontId="51" fillId="0" borderId="32" xfId="0" applyNumberFormat="1" applyFont="1" applyBorder="1" applyAlignment="1">
      <alignment horizontal="right" vertical="top" wrapText="1"/>
    </xf>
    <xf numFmtId="4" fontId="51" fillId="0" borderId="32" xfId="0" applyNumberFormat="1" applyFont="1" applyBorder="1" applyAlignment="1">
      <alignment horizontal="right" vertical="top"/>
    </xf>
    <xf numFmtId="49" fontId="54" fillId="34" borderId="33" xfId="0" applyNumberFormat="1" applyFont="1" applyFill="1" applyBorder="1" applyAlignment="1">
      <alignment horizontal="right" vertical="top" wrapText="1"/>
    </xf>
    <xf numFmtId="4" fontId="51" fillId="34" borderId="33" xfId="0" applyNumberFormat="1" applyFont="1" applyFill="1" applyBorder="1" applyAlignment="1">
      <alignment horizontal="right" vertical="top"/>
    </xf>
    <xf numFmtId="49" fontId="45" fillId="35" borderId="34" xfId="0" applyNumberFormat="1" applyFont="1" applyFill="1" applyBorder="1" applyAlignment="1">
      <alignment horizontal="right" vertical="top" wrapText="1"/>
    </xf>
    <xf numFmtId="49" fontId="54" fillId="0" borderId="34" xfId="0" applyNumberFormat="1" applyFont="1" applyBorder="1" applyAlignment="1">
      <alignment horizontal="right" vertical="top" wrapText="1"/>
    </xf>
    <xf numFmtId="49" fontId="54" fillId="0" borderId="0" xfId="0" applyNumberFormat="1" applyFont="1" applyAlignment="1">
      <alignment horizontal="right" vertical="top" wrapText="1"/>
    </xf>
    <xf numFmtId="4" fontId="52" fillId="0" borderId="0" xfId="0" applyNumberFormat="1" applyFont="1" applyAlignment="1">
      <alignment horizontal="right" vertical="top"/>
    </xf>
    <xf numFmtId="49" fontId="69" fillId="35" borderId="35" xfId="0" applyNumberFormat="1" applyFont="1" applyFill="1" applyBorder="1" applyAlignment="1">
      <alignment horizontal="left" vertical="top" wrapText="1"/>
    </xf>
    <xf numFmtId="49" fontId="54" fillId="35" borderId="35" xfId="0" applyNumberFormat="1" applyFont="1" applyFill="1" applyBorder="1" applyAlignment="1">
      <alignment horizontal="right" vertical="top" wrapText="1"/>
    </xf>
    <xf numFmtId="4" fontId="54" fillId="35" borderId="35" xfId="0" applyNumberFormat="1" applyFont="1" applyFill="1" applyBorder="1" applyAlignment="1">
      <alignment horizontal="right" vertical="top"/>
    </xf>
    <xf numFmtId="4" fontId="53" fillId="35" borderId="35" xfId="0" applyNumberFormat="1" applyFont="1" applyFill="1" applyBorder="1" applyAlignment="1">
      <alignment horizontal="right" vertical="top"/>
    </xf>
    <xf numFmtId="49" fontId="54" fillId="34" borderId="35" xfId="0" applyNumberFormat="1" applyFont="1" applyFill="1" applyBorder="1" applyAlignment="1">
      <alignment horizontal="right" vertical="top" wrapText="1"/>
    </xf>
    <xf numFmtId="49" fontId="54" fillId="0" borderId="35" xfId="0" applyNumberFormat="1" applyFont="1" applyBorder="1" applyAlignment="1">
      <alignment horizontal="left" vertical="top" wrapText="1"/>
    </xf>
    <xf numFmtId="49" fontId="54" fillId="0" borderId="35" xfId="0" applyNumberFormat="1" applyFont="1" applyBorder="1" applyAlignment="1">
      <alignment horizontal="right" vertical="top" wrapText="1"/>
    </xf>
    <xf numFmtId="4" fontId="51" fillId="0" borderId="35" xfId="0" applyNumberFormat="1" applyFont="1" applyBorder="1" applyAlignment="1">
      <alignment horizontal="right" vertical="top"/>
    </xf>
    <xf numFmtId="49" fontId="63" fillId="35" borderId="35" xfId="0" applyNumberFormat="1" applyFont="1" applyFill="1" applyBorder="1" applyAlignment="1">
      <alignment horizontal="left" vertical="top" wrapText="1"/>
    </xf>
    <xf numFmtId="49" fontId="62" fillId="0" borderId="35" xfId="0" applyNumberFormat="1" applyFont="1" applyBorder="1" applyAlignment="1">
      <alignment horizontal="left" vertical="top" wrapText="1"/>
    </xf>
    <xf numFmtId="49" fontId="54" fillId="0" borderId="33" xfId="0" applyNumberFormat="1" applyFont="1" applyBorder="1" applyAlignment="1">
      <alignment horizontal="left" vertical="top" wrapText="1"/>
    </xf>
    <xf numFmtId="49" fontId="54" fillId="0" borderId="33" xfId="0" applyNumberFormat="1" applyFont="1" applyBorder="1" applyAlignment="1">
      <alignment horizontal="right" vertical="top" wrapText="1"/>
    </xf>
    <xf numFmtId="4" fontId="51" fillId="0" borderId="33" xfId="0" applyNumberFormat="1" applyFont="1" applyBorder="1" applyAlignment="1">
      <alignment horizontal="right" vertical="top"/>
    </xf>
    <xf numFmtId="49" fontId="54" fillId="36" borderId="35" xfId="0" applyNumberFormat="1" applyFont="1" applyFill="1" applyBorder="1" applyAlignment="1">
      <alignment horizontal="right" wrapText="1"/>
    </xf>
    <xf numFmtId="4" fontId="53" fillId="36" borderId="35" xfId="0" applyNumberFormat="1" applyFont="1" applyFill="1" applyBorder="1" applyAlignment="1">
      <alignment horizontal="right"/>
    </xf>
    <xf numFmtId="4" fontId="54" fillId="36" borderId="35" xfId="0" applyNumberFormat="1" applyFont="1" applyFill="1" applyBorder="1" applyAlignment="1">
      <alignment horizontal="right"/>
    </xf>
    <xf numFmtId="4" fontId="51" fillId="35" borderId="35" xfId="0" applyNumberFormat="1" applyFont="1" applyFill="1" applyBorder="1" applyAlignment="1">
      <alignment horizontal="right" vertical="top"/>
    </xf>
    <xf numFmtId="4" fontId="54" fillId="36" borderId="35" xfId="0" applyNumberFormat="1" applyFont="1" applyFill="1" applyBorder="1" applyAlignment="1">
      <alignment horizontal="right" vertical="top"/>
    </xf>
    <xf numFmtId="49" fontId="63" fillId="0" borderId="0" xfId="0" applyNumberFormat="1" applyFont="1" applyAlignment="1">
      <alignment horizontal="left" vertical="top" wrapText="1"/>
    </xf>
    <xf numFmtId="49" fontId="64" fillId="0" borderId="0" xfId="0" applyNumberFormat="1" applyFont="1" applyAlignment="1">
      <alignment horizontal="left" vertical="top" wrapText="1"/>
    </xf>
    <xf numFmtId="49" fontId="51" fillId="0" borderId="0" xfId="0" applyNumberFormat="1" applyFont="1" applyAlignment="1">
      <alignment horizontal="left" vertical="center" wrapText="1"/>
    </xf>
    <xf numFmtId="49" fontId="45" fillId="0" borderId="33" xfId="0" applyNumberFormat="1" applyFont="1" applyBorder="1" applyAlignment="1">
      <alignment horizontal="right" vertical="center" wrapText="1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6" builtinId="8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Normální 4" xfId="30"/>
    <cellStyle name="Normální 5" xfId="31"/>
    <cellStyle name="Poznámka" xfId="32" builtinId="10" customBuiltin="1"/>
    <cellStyle name="Propojená buňka" xfId="33" builtinId="24" customBuiltin="1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datelna@mestocernosice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9"/>
  <sheetViews>
    <sheetView showGridLines="0" tabSelected="1" view="pageBreakPreview" topLeftCell="A508" zoomScaleNormal="100" zoomScaleSheetLayoutView="100" workbookViewId="0">
      <selection activeCell="L21" sqref="L21:AF21"/>
    </sheetView>
  </sheetViews>
  <sheetFormatPr defaultRowHeight="12.75" x14ac:dyDescent="0.2"/>
  <cols>
    <col min="1" max="1" width="4.5703125" customWidth="1"/>
    <col min="2" max="2" width="1" customWidth="1"/>
    <col min="3" max="3" width="2.140625" customWidth="1"/>
    <col min="4" max="5" width="1" customWidth="1"/>
    <col min="6" max="6" width="3" customWidth="1"/>
    <col min="7" max="7" width="1.7109375" customWidth="1"/>
    <col min="8" max="8" width="5.140625" customWidth="1"/>
    <col min="9" max="9" width="1" customWidth="1"/>
    <col min="10" max="10" width="4.140625" customWidth="1"/>
    <col min="11" max="11" width="3" customWidth="1"/>
    <col min="12" max="12" width="1" customWidth="1"/>
    <col min="13" max="14" width="2.140625" customWidth="1"/>
    <col min="15" max="16" width="1" customWidth="1"/>
    <col min="17" max="17" width="3" customWidth="1"/>
    <col min="18" max="18" width="2.140625" customWidth="1"/>
    <col min="19" max="19" width="5.140625" customWidth="1"/>
    <col min="20" max="20" width="2.140625" customWidth="1"/>
    <col min="21" max="21" width="4.140625" style="99" customWidth="1"/>
    <col min="22" max="22" width="1" style="99" customWidth="1"/>
    <col min="23" max="23" width="4.140625" style="99" customWidth="1"/>
    <col min="24" max="24" width="5.140625" style="99" customWidth="1"/>
    <col min="25" max="25" width="8.140625" style="99" customWidth="1"/>
    <col min="26" max="26" width="4.140625" style="99" customWidth="1"/>
    <col min="27" max="28" width="1" style="99" customWidth="1"/>
    <col min="29" max="29" width="11.28515625" style="99" customWidth="1"/>
    <col min="30" max="30" width="3" style="99" customWidth="1"/>
    <col min="31" max="31" width="4.140625" style="99" customWidth="1"/>
    <col min="32" max="32" width="10.28515625" style="99" customWidth="1"/>
    <col min="33" max="33" width="9.140625" style="2"/>
    <col min="34" max="34" width="14.42578125" bestFit="1" customWidth="1"/>
    <col min="35" max="35" width="9.7109375" bestFit="1" customWidth="1"/>
  </cols>
  <sheetData>
    <row r="1" spans="1:32" ht="13.5" thickBot="1" x14ac:dyDescent="0.25">
      <c r="A1" s="263"/>
      <c r="B1" s="263"/>
      <c r="C1" s="263"/>
      <c r="D1" s="263"/>
      <c r="E1" s="263"/>
      <c r="F1" s="263"/>
      <c r="G1" s="263"/>
      <c r="H1" s="263"/>
      <c r="I1" s="263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2" ht="20.25" x14ac:dyDescent="0.2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</row>
    <row r="3" spans="1:32" ht="20.25" customHeight="1" x14ac:dyDescent="0.2">
      <c r="A3" s="259"/>
      <c r="B3" s="259"/>
      <c r="C3" s="259"/>
      <c r="D3" s="259"/>
      <c r="E3" s="259"/>
      <c r="F3" s="259"/>
      <c r="G3" s="259" t="s">
        <v>0</v>
      </c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95"/>
    </row>
    <row r="4" spans="1:32" ht="20.25" x14ac:dyDescent="0.2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66"/>
      <c r="U4" s="266"/>
      <c r="V4" s="266"/>
      <c r="W4" s="266"/>
      <c r="X4" s="266"/>
      <c r="Y4" s="267"/>
      <c r="Z4" s="267"/>
      <c r="AA4" s="267"/>
      <c r="AB4" s="267"/>
      <c r="AC4" s="267"/>
      <c r="AD4" s="267"/>
      <c r="AE4" s="267"/>
      <c r="AF4" s="267"/>
    </row>
    <row r="5" spans="1:32" ht="20.25" x14ac:dyDescent="0.2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96"/>
    </row>
    <row r="6" spans="1:32" ht="20.25" x14ac:dyDescent="0.2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96"/>
    </row>
    <row r="7" spans="1:32" ht="20.25" x14ac:dyDescent="0.2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96"/>
    </row>
    <row r="8" spans="1:32" ht="27" customHeight="1" x14ac:dyDescent="0.2">
      <c r="A8" s="259"/>
      <c r="B8" s="259"/>
      <c r="C8" s="259"/>
      <c r="D8" s="259"/>
      <c r="E8" s="259"/>
      <c r="F8" s="259"/>
      <c r="G8" s="260" t="s">
        <v>1330</v>
      </c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95"/>
    </row>
    <row r="9" spans="1:32" ht="12.75" customHeight="1" x14ac:dyDescent="0.2">
      <c r="A9" s="261"/>
      <c r="B9" s="261"/>
      <c r="C9" s="261"/>
      <c r="D9" s="261"/>
      <c r="E9" s="261"/>
      <c r="F9" s="261"/>
      <c r="G9" s="261" t="s">
        <v>1</v>
      </c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97"/>
    </row>
    <row r="10" spans="1:32" ht="12.75" customHeight="1" x14ac:dyDescent="0.2">
      <c r="A10" s="261"/>
      <c r="B10" s="261"/>
      <c r="C10" s="261"/>
      <c r="D10" s="261"/>
      <c r="E10" s="261"/>
      <c r="F10" s="261"/>
      <c r="G10" s="261" t="s">
        <v>1039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97"/>
    </row>
    <row r="11" spans="1:32" ht="21" thickBot="1" x14ac:dyDescent="0.25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96"/>
    </row>
    <row r="12" spans="1:32" x14ac:dyDescent="0.2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</row>
    <row r="13" spans="1:32" ht="12.75" customHeight="1" x14ac:dyDescent="0.2">
      <c r="A13" s="255" t="s">
        <v>2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</row>
    <row r="14" spans="1:32" ht="12.75" customHeight="1" x14ac:dyDescent="0.2">
      <c r="A14" s="163"/>
      <c r="B14" s="163"/>
      <c r="C14" s="163"/>
      <c r="D14" s="163" t="s">
        <v>3</v>
      </c>
      <c r="E14" s="163"/>
      <c r="F14" s="163"/>
      <c r="G14" s="163"/>
      <c r="H14" s="163"/>
      <c r="I14" s="163"/>
      <c r="J14" s="163"/>
      <c r="K14" s="163"/>
      <c r="L14" s="245" t="s">
        <v>4</v>
      </c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</row>
    <row r="15" spans="1:32" ht="12.75" customHeight="1" x14ac:dyDescent="0.2">
      <c r="A15" s="163"/>
      <c r="B15" s="163"/>
      <c r="C15" s="163"/>
      <c r="D15" s="163" t="s">
        <v>5</v>
      </c>
      <c r="E15" s="163"/>
      <c r="F15" s="163"/>
      <c r="G15" s="163"/>
      <c r="H15" s="163"/>
      <c r="I15" s="163"/>
      <c r="J15" s="163"/>
      <c r="K15" s="163"/>
      <c r="L15" s="245" t="s">
        <v>0</v>
      </c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</row>
    <row r="16" spans="1:32" ht="12.75" customHeight="1" x14ac:dyDescent="0.2">
      <c r="A16" s="163"/>
      <c r="B16" s="163"/>
      <c r="C16" s="163"/>
      <c r="D16" s="163" t="s">
        <v>6</v>
      </c>
      <c r="E16" s="163"/>
      <c r="F16" s="163"/>
      <c r="G16" s="163"/>
      <c r="H16" s="163"/>
      <c r="I16" s="163"/>
      <c r="J16" s="163"/>
      <c r="K16" s="163"/>
      <c r="L16" s="245" t="s">
        <v>7</v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</row>
    <row r="17" spans="1:32" ht="12.75" customHeight="1" x14ac:dyDescent="0.2">
      <c r="A17" s="163"/>
      <c r="B17" s="163"/>
      <c r="C17" s="163"/>
      <c r="D17" s="163" t="s">
        <v>8</v>
      </c>
      <c r="E17" s="163"/>
      <c r="F17" s="163"/>
      <c r="G17" s="163"/>
      <c r="H17" s="163"/>
      <c r="I17" s="163"/>
      <c r="J17" s="163"/>
      <c r="K17" s="163"/>
      <c r="L17" s="245" t="s">
        <v>9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</row>
    <row r="18" spans="1:32" ht="12.75" customHeight="1" x14ac:dyDescent="0.2">
      <c r="A18" s="163"/>
      <c r="B18" s="163"/>
      <c r="C18" s="163"/>
      <c r="D18" s="163" t="s">
        <v>10</v>
      </c>
      <c r="E18" s="163"/>
      <c r="F18" s="163"/>
      <c r="G18" s="163"/>
      <c r="H18" s="163"/>
      <c r="I18" s="163"/>
      <c r="J18" s="163"/>
      <c r="K18" s="163"/>
      <c r="L18" s="245" t="s">
        <v>11</v>
      </c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</row>
    <row r="19" spans="1:32" x14ac:dyDescent="0.2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</row>
    <row r="20" spans="1:32" ht="12.75" customHeight="1" x14ac:dyDescent="0.2">
      <c r="A20" s="255" t="s">
        <v>12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</row>
    <row r="21" spans="1:32" ht="12.75" customHeight="1" x14ac:dyDescent="0.2">
      <c r="A21" s="163"/>
      <c r="B21" s="163"/>
      <c r="C21" s="163"/>
      <c r="D21" s="163" t="s">
        <v>13</v>
      </c>
      <c r="E21" s="163"/>
      <c r="F21" s="163"/>
      <c r="G21" s="163"/>
      <c r="H21" s="163"/>
      <c r="I21" s="163"/>
      <c r="J21" s="163"/>
      <c r="K21" s="163"/>
      <c r="L21" s="245" t="s">
        <v>1327</v>
      </c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</row>
    <row r="22" spans="1:32" ht="12.75" customHeight="1" x14ac:dyDescent="0.2">
      <c r="A22" s="163"/>
      <c r="B22" s="163"/>
      <c r="C22" s="163"/>
      <c r="D22" s="163" t="s">
        <v>14</v>
      </c>
      <c r="E22" s="163"/>
      <c r="F22" s="163"/>
      <c r="G22" s="163"/>
      <c r="H22" s="163"/>
      <c r="I22" s="163"/>
      <c r="J22" s="163"/>
      <c r="K22" s="163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</row>
    <row r="23" spans="1:32" ht="12.75" customHeight="1" x14ac:dyDescent="0.2">
      <c r="A23" s="163"/>
      <c r="B23" s="163"/>
      <c r="C23" s="163"/>
      <c r="D23" s="163" t="s">
        <v>15</v>
      </c>
      <c r="E23" s="163"/>
      <c r="F23" s="163"/>
      <c r="G23" s="163"/>
      <c r="H23" s="163"/>
      <c r="I23" s="163"/>
      <c r="J23" s="163"/>
      <c r="K23" s="163"/>
      <c r="L23" s="257" t="s">
        <v>1328</v>
      </c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</row>
    <row r="24" spans="1:32" ht="12.75" customHeight="1" x14ac:dyDescent="0.2">
      <c r="A24" s="163"/>
      <c r="B24" s="163"/>
      <c r="C24" s="163"/>
      <c r="D24" s="163" t="s">
        <v>16</v>
      </c>
      <c r="E24" s="163"/>
      <c r="F24" s="163"/>
      <c r="G24" s="163"/>
      <c r="H24" s="163"/>
      <c r="I24" s="163"/>
      <c r="J24" s="163"/>
      <c r="K24" s="163"/>
      <c r="L24" s="245" t="s">
        <v>1329</v>
      </c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</row>
    <row r="25" spans="1:32" x14ac:dyDescent="0.2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</row>
    <row r="26" spans="1:32" ht="12.75" customHeight="1" x14ac:dyDescent="0.2">
      <c r="A26" s="255" t="s">
        <v>17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</row>
    <row r="27" spans="1:32" x14ac:dyDescent="0.2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</row>
    <row r="28" spans="1:32" x14ac:dyDescent="0.2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</row>
    <row r="29" spans="1:32" x14ac:dyDescent="0.2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</row>
    <row r="30" spans="1:32" x14ac:dyDescent="0.2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</row>
    <row r="31" spans="1:32" x14ac:dyDescent="0.2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</row>
    <row r="32" spans="1:32" x14ac:dyDescent="0.2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</row>
    <row r="33" spans="1:32" x14ac:dyDescent="0.2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</row>
    <row r="34" spans="1:32" x14ac:dyDescent="0.2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</row>
    <row r="35" spans="1:32" x14ac:dyDescent="0.2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</row>
    <row r="36" spans="1:32" x14ac:dyDescent="0.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</row>
    <row r="37" spans="1:32" ht="12.75" customHeight="1" x14ac:dyDescent="0.2">
      <c r="A37" s="255" t="s">
        <v>18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</row>
    <row r="38" spans="1:32" ht="12.75" customHeight="1" x14ac:dyDescent="0.2">
      <c r="A38" s="163"/>
      <c r="B38" s="163"/>
      <c r="C38" s="163"/>
      <c r="D38" s="163" t="s">
        <v>19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</row>
    <row r="39" spans="1:32" ht="12.75" customHeight="1" x14ac:dyDescent="0.2">
      <c r="A39" s="163"/>
      <c r="B39" s="163"/>
      <c r="C39" s="163"/>
      <c r="D39" s="163" t="s">
        <v>20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</row>
    <row r="40" spans="1:32" ht="12.75" customHeight="1" x14ac:dyDescent="0.2">
      <c r="A40" s="163"/>
      <c r="B40" s="163"/>
      <c r="C40" s="163"/>
      <c r="D40" s="163" t="s">
        <v>21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</row>
    <row r="41" spans="1:32" ht="12.75" customHeight="1" x14ac:dyDescent="0.2">
      <c r="A41" s="163"/>
      <c r="B41" s="163"/>
      <c r="C41" s="163"/>
      <c r="D41" s="163" t="s">
        <v>22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</row>
    <row r="42" spans="1:32" ht="12.75" customHeight="1" x14ac:dyDescent="0.2">
      <c r="A42" s="163"/>
      <c r="B42" s="163"/>
      <c r="C42" s="163"/>
      <c r="D42" s="163" t="s">
        <v>23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</row>
    <row r="43" spans="1:32" ht="12.75" customHeight="1" x14ac:dyDescent="0.2">
      <c r="A43" s="163"/>
      <c r="B43" s="163"/>
      <c r="C43" s="163"/>
      <c r="D43" s="163" t="s">
        <v>24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</row>
    <row r="44" spans="1:32" ht="12.75" customHeight="1" x14ac:dyDescent="0.2">
      <c r="A44" s="163"/>
      <c r="B44" s="163"/>
      <c r="C44" s="163"/>
      <c r="D44" s="163" t="s">
        <v>919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</row>
    <row r="45" spans="1:32" ht="12.75" customHeight="1" x14ac:dyDescent="0.2">
      <c r="A45" s="163"/>
      <c r="B45" s="163"/>
      <c r="C45" s="163"/>
      <c r="D45" s="163" t="s">
        <v>920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</row>
    <row r="46" spans="1:32" ht="12.75" customHeight="1" x14ac:dyDescent="0.2">
      <c r="A46" s="163"/>
      <c r="B46" s="163"/>
      <c r="C46" s="163"/>
      <c r="D46" s="163" t="s">
        <v>921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</row>
    <row r="47" spans="1:32" ht="12.75" customHeight="1" x14ac:dyDescent="0.2">
      <c r="A47" s="163"/>
      <c r="B47" s="163"/>
      <c r="C47" s="163"/>
      <c r="D47" s="163" t="s">
        <v>922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</row>
    <row r="48" spans="1:32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</row>
    <row r="49" spans="1:32" x14ac:dyDescent="0.2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</row>
    <row r="50" spans="1:32" x14ac:dyDescent="0.2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</row>
    <row r="51" spans="1:32" ht="16.5" customHeight="1" thickBot="1" x14ac:dyDescent="0.25">
      <c r="A51" s="215" t="s">
        <v>25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</row>
    <row r="52" spans="1:32" ht="12.75" customHeight="1" x14ac:dyDescent="0.2">
      <c r="A52" s="219" t="s">
        <v>26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21" t="s">
        <v>27</v>
      </c>
      <c r="X52" s="221"/>
      <c r="Y52" s="221"/>
      <c r="Z52" s="221" t="s">
        <v>28</v>
      </c>
      <c r="AA52" s="221"/>
      <c r="AB52" s="221"/>
      <c r="AC52" s="221"/>
      <c r="AD52" s="221" t="s">
        <v>29</v>
      </c>
      <c r="AE52" s="221"/>
      <c r="AF52" s="221"/>
    </row>
    <row r="53" spans="1:32" x14ac:dyDescent="0.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</row>
    <row r="54" spans="1:32" ht="12.75" customHeight="1" x14ac:dyDescent="0.2">
      <c r="A54" s="163" t="s">
        <v>30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76">
        <f>W91</f>
        <v>113195000</v>
      </c>
      <c r="X54" s="176"/>
      <c r="Y54" s="176"/>
      <c r="Z54" s="176">
        <f>Z91</f>
        <v>122294860</v>
      </c>
      <c r="AA54" s="176"/>
      <c r="AB54" s="176"/>
      <c r="AC54" s="176"/>
      <c r="AD54" s="176">
        <f>AD91</f>
        <v>145753779.81</v>
      </c>
      <c r="AE54" s="176"/>
      <c r="AF54" s="176"/>
    </row>
    <row r="55" spans="1:32" ht="12.75" customHeight="1" x14ac:dyDescent="0.2">
      <c r="A55" s="163" t="s">
        <v>31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76">
        <f>W117</f>
        <v>35251821</v>
      </c>
      <c r="X55" s="176"/>
      <c r="Y55" s="176"/>
      <c r="Z55" s="176">
        <f>Z117</f>
        <v>41004773</v>
      </c>
      <c r="AA55" s="176"/>
      <c r="AB55" s="176"/>
      <c r="AC55" s="176"/>
      <c r="AD55" s="176">
        <f>AD117</f>
        <v>44866217.839999996</v>
      </c>
      <c r="AE55" s="176"/>
      <c r="AF55" s="176"/>
    </row>
    <row r="56" spans="1:32" ht="12.75" customHeight="1" x14ac:dyDescent="0.2">
      <c r="A56" s="163" t="s">
        <v>32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76">
        <f>W125</f>
        <v>9600000</v>
      </c>
      <c r="X56" s="176"/>
      <c r="Y56" s="176"/>
      <c r="Z56" s="176">
        <f>Z125</f>
        <v>9600000</v>
      </c>
      <c r="AA56" s="176"/>
      <c r="AB56" s="176"/>
      <c r="AC56" s="176"/>
      <c r="AD56" s="176">
        <f>AD125</f>
        <v>11805029</v>
      </c>
      <c r="AE56" s="176"/>
      <c r="AF56" s="176"/>
    </row>
    <row r="57" spans="1:32" ht="12.75" customHeight="1" x14ac:dyDescent="0.2">
      <c r="A57" s="163" t="s">
        <v>33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76">
        <f>W143</f>
        <v>79942000</v>
      </c>
      <c r="X57" s="176"/>
      <c r="Y57" s="176"/>
      <c r="Z57" s="176">
        <f>Z143</f>
        <v>97122001.569999993</v>
      </c>
      <c r="AA57" s="176"/>
      <c r="AB57" s="176"/>
      <c r="AC57" s="176"/>
      <c r="AD57" s="176">
        <f>AD143</f>
        <v>97168001.569999993</v>
      </c>
      <c r="AE57" s="176"/>
      <c r="AF57" s="176"/>
    </row>
    <row r="58" spans="1:32" ht="12.75" customHeight="1" x14ac:dyDescent="0.2">
      <c r="A58" s="245" t="s">
        <v>34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54">
        <f>SUM(W54:Y57)</f>
        <v>237988821</v>
      </c>
      <c r="X58" s="254"/>
      <c r="Y58" s="254"/>
      <c r="Z58" s="254">
        <f>SUM(Z54:AC57)</f>
        <v>270021634.56999999</v>
      </c>
      <c r="AA58" s="254"/>
      <c r="AB58" s="254"/>
      <c r="AC58" s="254"/>
      <c r="AD58" s="254">
        <f>SUM(AD54:AF57)</f>
        <v>299593028.22000003</v>
      </c>
      <c r="AE58" s="254"/>
      <c r="AF58" s="254"/>
    </row>
    <row r="59" spans="1:32" ht="13.5" thickBot="1" x14ac:dyDescent="0.2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253">
        <f>W58-W144</f>
        <v>0</v>
      </c>
      <c r="X59" s="253"/>
      <c r="Y59" s="253"/>
      <c r="Z59" s="253">
        <f>Z58-Z144</f>
        <v>0</v>
      </c>
      <c r="AA59" s="253"/>
      <c r="AB59" s="253"/>
      <c r="AC59" s="253"/>
      <c r="AD59" s="253">
        <f>AD58-AD144</f>
        <v>0</v>
      </c>
      <c r="AE59" s="253"/>
      <c r="AF59" s="253"/>
    </row>
    <row r="60" spans="1:32" ht="12.75" customHeight="1" x14ac:dyDescent="0.2">
      <c r="A60" s="219" t="s">
        <v>35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21" t="s">
        <v>27</v>
      </c>
      <c r="X60" s="221"/>
      <c r="Y60" s="221"/>
      <c r="Z60" s="221" t="s">
        <v>28</v>
      </c>
      <c r="AA60" s="221"/>
      <c r="AB60" s="221"/>
      <c r="AC60" s="221"/>
      <c r="AD60" s="221" t="s">
        <v>29</v>
      </c>
      <c r="AE60" s="221"/>
      <c r="AF60" s="221"/>
    </row>
    <row r="61" spans="1:32" x14ac:dyDescent="0.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</row>
    <row r="62" spans="1:32" ht="12.75" customHeight="1" x14ac:dyDescent="0.2">
      <c r="A62" s="163" t="s">
        <v>36</v>
      </c>
      <c r="B62" s="163"/>
      <c r="C62" s="163"/>
      <c r="D62" s="163"/>
      <c r="E62" s="163" t="s">
        <v>917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75">
        <v>13900000</v>
      </c>
      <c r="X62" s="175"/>
      <c r="Y62" s="175"/>
      <c r="Z62" s="175">
        <v>13900000</v>
      </c>
      <c r="AA62" s="175"/>
      <c r="AB62" s="175"/>
      <c r="AC62" s="175"/>
      <c r="AD62" s="175">
        <v>17426799.789999999</v>
      </c>
      <c r="AE62" s="175"/>
      <c r="AF62" s="175"/>
    </row>
    <row r="63" spans="1:32" ht="12.75" customHeight="1" x14ac:dyDescent="0.2">
      <c r="A63" s="163" t="s">
        <v>38</v>
      </c>
      <c r="B63" s="163"/>
      <c r="C63" s="163"/>
      <c r="D63" s="163"/>
      <c r="E63" s="163" t="s">
        <v>39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75">
        <v>6800000</v>
      </c>
      <c r="X63" s="175"/>
      <c r="Y63" s="175"/>
      <c r="Z63" s="175">
        <v>6800000</v>
      </c>
      <c r="AA63" s="175"/>
      <c r="AB63" s="175"/>
      <c r="AC63" s="175"/>
      <c r="AD63" s="175">
        <v>9975295.2200000007</v>
      </c>
      <c r="AE63" s="175"/>
      <c r="AF63" s="175"/>
    </row>
    <row r="64" spans="1:32" ht="12.75" customHeight="1" x14ac:dyDescent="0.2">
      <c r="A64" s="163" t="s">
        <v>40</v>
      </c>
      <c r="B64" s="163"/>
      <c r="C64" s="163"/>
      <c r="D64" s="163"/>
      <c r="E64" s="163" t="s">
        <v>41</v>
      </c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75">
        <v>1200000</v>
      </c>
      <c r="X64" s="175"/>
      <c r="Y64" s="175"/>
      <c r="Z64" s="175">
        <v>1200000</v>
      </c>
      <c r="AA64" s="175"/>
      <c r="AB64" s="175"/>
      <c r="AC64" s="175"/>
      <c r="AD64" s="175">
        <v>1830336.84</v>
      </c>
      <c r="AE64" s="175"/>
      <c r="AF64" s="175"/>
    </row>
    <row r="65" spans="1:32" ht="13.5" customHeight="1" thickBot="1" x14ac:dyDescent="0.25">
      <c r="A65" s="172" t="s">
        <v>42</v>
      </c>
      <c r="B65" s="172"/>
      <c r="C65" s="172"/>
      <c r="D65" s="172"/>
      <c r="E65" s="172" t="s">
        <v>43</v>
      </c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86">
        <f>SUM(W62:Y64)</f>
        <v>21900000</v>
      </c>
      <c r="X65" s="186"/>
      <c r="Y65" s="186"/>
      <c r="Z65" s="186">
        <f>SUM(Z62:AC64)</f>
        <v>21900000</v>
      </c>
      <c r="AA65" s="186"/>
      <c r="AB65" s="186"/>
      <c r="AC65" s="186"/>
      <c r="AD65" s="186">
        <f>SUM(AD62:AF64)</f>
        <v>29232431.849999998</v>
      </c>
      <c r="AE65" s="186"/>
      <c r="AF65" s="186"/>
    </row>
    <row r="66" spans="1:32" ht="12.75" customHeight="1" x14ac:dyDescent="0.2">
      <c r="A66" s="165" t="s">
        <v>44</v>
      </c>
      <c r="B66" s="165"/>
      <c r="C66" s="165"/>
      <c r="D66" s="165"/>
      <c r="E66" s="165" t="s">
        <v>45</v>
      </c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88">
        <v>14800000</v>
      </c>
      <c r="X66" s="188"/>
      <c r="Y66" s="188"/>
      <c r="Z66" s="188">
        <v>14800000</v>
      </c>
      <c r="AA66" s="188"/>
      <c r="AB66" s="188"/>
      <c r="AC66" s="188"/>
      <c r="AD66" s="188">
        <v>18918018.82</v>
      </c>
      <c r="AE66" s="188"/>
      <c r="AF66" s="188"/>
    </row>
    <row r="67" spans="1:32" ht="12.75" customHeight="1" x14ac:dyDescent="0.2">
      <c r="A67" s="163" t="s">
        <v>46</v>
      </c>
      <c r="B67" s="163"/>
      <c r="C67" s="163"/>
      <c r="D67" s="163"/>
      <c r="E67" s="163" t="s">
        <v>47</v>
      </c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75">
        <v>0</v>
      </c>
      <c r="X67" s="175"/>
      <c r="Y67" s="175"/>
      <c r="Z67" s="175">
        <v>9099860</v>
      </c>
      <c r="AA67" s="175"/>
      <c r="AB67" s="175"/>
      <c r="AC67" s="175"/>
      <c r="AD67" s="175">
        <v>9099860</v>
      </c>
      <c r="AE67" s="175"/>
      <c r="AF67" s="175"/>
    </row>
    <row r="68" spans="1:32" ht="13.5" customHeight="1" thickBot="1" x14ac:dyDescent="0.25">
      <c r="A68" s="172" t="s">
        <v>48</v>
      </c>
      <c r="B68" s="172"/>
      <c r="C68" s="172"/>
      <c r="D68" s="172"/>
      <c r="E68" s="172" t="s">
        <v>49</v>
      </c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86">
        <f>SUM(W66:Y67)</f>
        <v>14800000</v>
      </c>
      <c r="X68" s="186"/>
      <c r="Y68" s="186"/>
      <c r="Z68" s="186">
        <f>SUM(Z66:AC67)</f>
        <v>23899860</v>
      </c>
      <c r="AA68" s="186"/>
      <c r="AB68" s="186"/>
      <c r="AC68" s="186"/>
      <c r="AD68" s="186">
        <f>SUM(AD66:AF67)</f>
        <v>28017878.82</v>
      </c>
      <c r="AE68" s="186"/>
      <c r="AF68" s="186"/>
    </row>
    <row r="69" spans="1:32" ht="13.5" customHeight="1" thickBot="1" x14ac:dyDescent="0.25">
      <c r="A69" s="177" t="s">
        <v>50</v>
      </c>
      <c r="B69" s="177"/>
      <c r="C69" s="177"/>
      <c r="D69" s="177"/>
      <c r="E69" s="177" t="s">
        <v>51</v>
      </c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87">
        <f>SUM(W65,W68)</f>
        <v>36700000</v>
      </c>
      <c r="X69" s="187"/>
      <c r="Y69" s="187"/>
      <c r="Z69" s="187">
        <f>SUM(Z65,Z68)</f>
        <v>45799860</v>
      </c>
      <c r="AA69" s="187"/>
      <c r="AB69" s="187"/>
      <c r="AC69" s="187"/>
      <c r="AD69" s="187">
        <f>SUM(AD68,AD65)</f>
        <v>57250310.670000002</v>
      </c>
      <c r="AE69" s="187"/>
      <c r="AF69" s="187"/>
    </row>
    <row r="70" spans="1:32" ht="12.75" customHeight="1" x14ac:dyDescent="0.2">
      <c r="A70" s="165" t="s">
        <v>52</v>
      </c>
      <c r="B70" s="165"/>
      <c r="C70" s="165"/>
      <c r="D70" s="165"/>
      <c r="E70" s="165" t="s">
        <v>53</v>
      </c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88">
        <v>30700000</v>
      </c>
      <c r="X70" s="188"/>
      <c r="Y70" s="188"/>
      <c r="Z70" s="188">
        <v>30700000</v>
      </c>
      <c r="AA70" s="188"/>
      <c r="AB70" s="188"/>
      <c r="AC70" s="188"/>
      <c r="AD70" s="188">
        <v>34627303.07</v>
      </c>
      <c r="AE70" s="188"/>
      <c r="AF70" s="188"/>
    </row>
    <row r="71" spans="1:32" ht="13.5" customHeight="1" thickBot="1" x14ac:dyDescent="0.25">
      <c r="A71" s="172" t="s">
        <v>54</v>
      </c>
      <c r="B71" s="172"/>
      <c r="C71" s="172"/>
      <c r="D71" s="172"/>
      <c r="E71" s="172" t="s">
        <v>55</v>
      </c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86">
        <f>SUM(W70)</f>
        <v>30700000</v>
      </c>
      <c r="X71" s="186"/>
      <c r="Y71" s="186"/>
      <c r="Z71" s="186">
        <f>SUM(Z70)</f>
        <v>30700000</v>
      </c>
      <c r="AA71" s="186"/>
      <c r="AB71" s="186"/>
      <c r="AC71" s="186"/>
      <c r="AD71" s="186">
        <f>SUM(AD70)</f>
        <v>34627303.07</v>
      </c>
      <c r="AE71" s="186"/>
      <c r="AF71" s="186"/>
    </row>
    <row r="72" spans="1:32" ht="13.5" customHeight="1" thickBot="1" x14ac:dyDescent="0.25">
      <c r="A72" s="177" t="s">
        <v>56</v>
      </c>
      <c r="B72" s="177"/>
      <c r="C72" s="177"/>
      <c r="D72" s="177"/>
      <c r="E72" s="177" t="s">
        <v>57</v>
      </c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87">
        <f>SUM(W71)</f>
        <v>30700000</v>
      </c>
      <c r="X72" s="187"/>
      <c r="Y72" s="187"/>
      <c r="Z72" s="187">
        <f>SUM(Z71)</f>
        <v>30700000</v>
      </c>
      <c r="AA72" s="187"/>
      <c r="AB72" s="187"/>
      <c r="AC72" s="187"/>
      <c r="AD72" s="187">
        <f>SUM(AD71)</f>
        <v>34627303.07</v>
      </c>
      <c r="AE72" s="187"/>
      <c r="AF72" s="187"/>
    </row>
    <row r="73" spans="1:32" ht="12.75" customHeight="1" x14ac:dyDescent="0.2">
      <c r="A73" s="165" t="s">
        <v>403</v>
      </c>
      <c r="B73" s="165"/>
      <c r="C73" s="165"/>
      <c r="D73" s="165"/>
      <c r="E73" s="165" t="s">
        <v>404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88">
        <v>0</v>
      </c>
      <c r="X73" s="188"/>
      <c r="Y73" s="188"/>
      <c r="Z73" s="188">
        <v>0</v>
      </c>
      <c r="AA73" s="188"/>
      <c r="AB73" s="188"/>
      <c r="AC73" s="188"/>
      <c r="AD73" s="188">
        <v>56741</v>
      </c>
      <c r="AE73" s="188"/>
      <c r="AF73" s="188"/>
    </row>
    <row r="74" spans="1:32" ht="13.5" customHeight="1" thickBot="1" x14ac:dyDescent="0.25">
      <c r="A74" s="172" t="s">
        <v>58</v>
      </c>
      <c r="B74" s="172"/>
      <c r="C74" s="172"/>
      <c r="D74" s="172"/>
      <c r="E74" s="172" t="s">
        <v>59</v>
      </c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86">
        <f>SUM(W73:Y73)</f>
        <v>0</v>
      </c>
      <c r="X74" s="186"/>
      <c r="Y74" s="186"/>
      <c r="Z74" s="186">
        <f>SUM(Z73:AC73)</f>
        <v>0</v>
      </c>
      <c r="AA74" s="186"/>
      <c r="AB74" s="186"/>
      <c r="AC74" s="186"/>
      <c r="AD74" s="186">
        <f>SUM(AD73:AF73)</f>
        <v>56741</v>
      </c>
      <c r="AE74" s="186"/>
      <c r="AF74" s="186"/>
    </row>
    <row r="75" spans="1:32" ht="12.75" customHeight="1" x14ac:dyDescent="0.2">
      <c r="A75" s="165" t="s">
        <v>405</v>
      </c>
      <c r="B75" s="165"/>
      <c r="C75" s="165"/>
      <c r="D75" s="165"/>
      <c r="E75" s="165" t="s">
        <v>406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88">
        <v>3560000</v>
      </c>
      <c r="X75" s="188"/>
      <c r="Y75" s="188"/>
      <c r="Z75" s="188">
        <v>3560000</v>
      </c>
      <c r="AA75" s="188"/>
      <c r="AB75" s="188"/>
      <c r="AC75" s="188"/>
      <c r="AD75" s="188">
        <v>4689939.96</v>
      </c>
      <c r="AE75" s="188"/>
      <c r="AF75" s="188"/>
    </row>
    <row r="76" spans="1:32" ht="12.75" customHeight="1" x14ac:dyDescent="0.2">
      <c r="A76" s="163" t="s">
        <v>60</v>
      </c>
      <c r="B76" s="163"/>
      <c r="C76" s="163"/>
      <c r="D76" s="163"/>
      <c r="E76" s="163" t="s">
        <v>61</v>
      </c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75">
        <v>470000</v>
      </c>
      <c r="X76" s="175"/>
      <c r="Y76" s="175"/>
      <c r="Z76" s="175">
        <v>470000</v>
      </c>
      <c r="AA76" s="175"/>
      <c r="AB76" s="175"/>
      <c r="AC76" s="175"/>
      <c r="AD76" s="175">
        <v>433230</v>
      </c>
      <c r="AE76" s="175"/>
      <c r="AF76" s="175"/>
    </row>
    <row r="77" spans="1:32" ht="12.75" customHeight="1" x14ac:dyDescent="0.2">
      <c r="A77" s="163" t="s">
        <v>62</v>
      </c>
      <c r="B77" s="163"/>
      <c r="C77" s="163"/>
      <c r="D77" s="163"/>
      <c r="E77" s="163" t="s">
        <v>63</v>
      </c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75">
        <v>0</v>
      </c>
      <c r="X77" s="175"/>
      <c r="Y77" s="175"/>
      <c r="Z77" s="175">
        <v>0</v>
      </c>
      <c r="AA77" s="175"/>
      <c r="AB77" s="175"/>
      <c r="AC77" s="175"/>
      <c r="AD77" s="175">
        <v>900</v>
      </c>
      <c r="AE77" s="175"/>
      <c r="AF77" s="175"/>
    </row>
    <row r="78" spans="1:32" ht="12.75" customHeight="1" x14ac:dyDescent="0.2">
      <c r="A78" s="163" t="s">
        <v>64</v>
      </c>
      <c r="B78" s="163"/>
      <c r="C78" s="163"/>
      <c r="D78" s="163"/>
      <c r="E78" s="163" t="s">
        <v>65</v>
      </c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75">
        <v>110000</v>
      </c>
      <c r="X78" s="175"/>
      <c r="Y78" s="175"/>
      <c r="Z78" s="175">
        <v>110000</v>
      </c>
      <c r="AA78" s="175"/>
      <c r="AB78" s="175"/>
      <c r="AC78" s="175"/>
      <c r="AD78" s="175">
        <v>398967.5</v>
      </c>
      <c r="AE78" s="175"/>
      <c r="AF78" s="175"/>
    </row>
    <row r="79" spans="1:32" ht="12.75" customHeight="1" x14ac:dyDescent="0.2">
      <c r="A79" s="163" t="s">
        <v>66</v>
      </c>
      <c r="B79" s="163"/>
      <c r="C79" s="163"/>
      <c r="D79" s="163"/>
      <c r="E79" s="163" t="s">
        <v>67</v>
      </c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75">
        <v>25000</v>
      </c>
      <c r="X79" s="175"/>
      <c r="Y79" s="175"/>
      <c r="Z79" s="175">
        <v>25000</v>
      </c>
      <c r="AA79" s="175"/>
      <c r="AB79" s="175"/>
      <c r="AC79" s="175"/>
      <c r="AD79" s="175">
        <v>48264</v>
      </c>
      <c r="AE79" s="175"/>
      <c r="AF79" s="175"/>
    </row>
    <row r="80" spans="1:32" ht="13.5" customHeight="1" thickBot="1" x14ac:dyDescent="0.25">
      <c r="A80" s="172" t="s">
        <v>68</v>
      </c>
      <c r="B80" s="172"/>
      <c r="C80" s="172"/>
      <c r="D80" s="172"/>
      <c r="E80" s="172" t="s">
        <v>69</v>
      </c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86">
        <f>SUM(W75:Y79)</f>
        <v>4165000</v>
      </c>
      <c r="X80" s="186"/>
      <c r="Y80" s="186"/>
      <c r="Z80" s="186">
        <f>SUM(Z75:AC79)</f>
        <v>4165000</v>
      </c>
      <c r="AA80" s="186"/>
      <c r="AB80" s="186"/>
      <c r="AC80" s="186"/>
      <c r="AD80" s="186">
        <f>SUM(AD75:AF79)</f>
        <v>5571301.46</v>
      </c>
      <c r="AE80" s="186"/>
      <c r="AF80" s="186"/>
    </row>
    <row r="81" spans="1:32" ht="12.75" customHeight="1" x14ac:dyDescent="0.2">
      <c r="A81" s="165" t="s">
        <v>70</v>
      </c>
      <c r="B81" s="165"/>
      <c r="C81" s="165"/>
      <c r="D81" s="165"/>
      <c r="E81" s="165" t="s">
        <v>918</v>
      </c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88">
        <v>300000</v>
      </c>
      <c r="X81" s="188"/>
      <c r="Y81" s="188"/>
      <c r="Z81" s="188">
        <v>300000</v>
      </c>
      <c r="AA81" s="188"/>
      <c r="AB81" s="188"/>
      <c r="AC81" s="188"/>
      <c r="AD81" s="188">
        <v>355037.36</v>
      </c>
      <c r="AE81" s="188"/>
      <c r="AF81" s="188"/>
    </row>
    <row r="82" spans="1:32" ht="12.75" customHeight="1" x14ac:dyDescent="0.2">
      <c r="A82" s="163" t="s">
        <v>407</v>
      </c>
      <c r="B82" s="163"/>
      <c r="C82" s="163"/>
      <c r="D82" s="163"/>
      <c r="E82" s="163" t="s">
        <v>408</v>
      </c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75">
        <v>600000</v>
      </c>
      <c r="X82" s="175"/>
      <c r="Y82" s="175"/>
      <c r="Z82" s="175">
        <v>600000</v>
      </c>
      <c r="AA82" s="175"/>
      <c r="AB82" s="175"/>
      <c r="AC82" s="175"/>
      <c r="AD82" s="175">
        <v>2675584.38</v>
      </c>
      <c r="AE82" s="175"/>
      <c r="AF82" s="175"/>
    </row>
    <row r="83" spans="1:32" ht="12.75" customHeight="1" x14ac:dyDescent="0.2">
      <c r="A83" s="163" t="s">
        <v>71</v>
      </c>
      <c r="B83" s="163"/>
      <c r="C83" s="163"/>
      <c r="D83" s="163"/>
      <c r="E83" s="163" t="s">
        <v>1005</v>
      </c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75">
        <v>0</v>
      </c>
      <c r="X83" s="175"/>
      <c r="Y83" s="175"/>
      <c r="Z83" s="175">
        <v>0</v>
      </c>
      <c r="AA83" s="175"/>
      <c r="AB83" s="175"/>
      <c r="AC83" s="175"/>
      <c r="AD83" s="175">
        <v>278000</v>
      </c>
      <c r="AE83" s="175"/>
      <c r="AF83" s="175"/>
    </row>
    <row r="84" spans="1:32" ht="13.5" customHeight="1" thickBot="1" x14ac:dyDescent="0.25">
      <c r="A84" s="172" t="s">
        <v>72</v>
      </c>
      <c r="B84" s="172"/>
      <c r="C84" s="172"/>
      <c r="D84" s="172"/>
      <c r="E84" s="172" t="s">
        <v>73</v>
      </c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86">
        <f>SUM(W81:Y83)</f>
        <v>900000</v>
      </c>
      <c r="X84" s="186"/>
      <c r="Y84" s="186"/>
      <c r="Z84" s="186">
        <f>SUM(Z81:AC83)</f>
        <v>900000</v>
      </c>
      <c r="AA84" s="186"/>
      <c r="AB84" s="186"/>
      <c r="AC84" s="186"/>
      <c r="AD84" s="186">
        <f>SUM(AD81:AF83)</f>
        <v>3308621.7399999998</v>
      </c>
      <c r="AE84" s="186"/>
      <c r="AF84" s="186"/>
    </row>
    <row r="85" spans="1:32" ht="12.75" customHeight="1" x14ac:dyDescent="0.2">
      <c r="A85" s="165" t="s">
        <v>74</v>
      </c>
      <c r="B85" s="165"/>
      <c r="C85" s="165"/>
      <c r="D85" s="165"/>
      <c r="E85" s="165" t="s">
        <v>75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88">
        <v>28630000</v>
      </c>
      <c r="X85" s="188"/>
      <c r="Y85" s="188"/>
      <c r="Z85" s="188">
        <v>28630000</v>
      </c>
      <c r="AA85" s="188"/>
      <c r="AB85" s="188"/>
      <c r="AC85" s="188"/>
      <c r="AD85" s="188">
        <v>32717106</v>
      </c>
      <c r="AE85" s="188"/>
      <c r="AF85" s="188"/>
    </row>
    <row r="86" spans="1:32" ht="13.5" customHeight="1" thickBot="1" x14ac:dyDescent="0.25">
      <c r="A86" s="172" t="s">
        <v>76</v>
      </c>
      <c r="B86" s="172"/>
      <c r="C86" s="172"/>
      <c r="D86" s="172"/>
      <c r="E86" s="172" t="s">
        <v>75</v>
      </c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86">
        <f>SUM(W85)</f>
        <v>28630000</v>
      </c>
      <c r="X86" s="186"/>
      <c r="Y86" s="186"/>
      <c r="Z86" s="186">
        <f>SUM(Z85)</f>
        <v>28630000</v>
      </c>
      <c r="AA86" s="186"/>
      <c r="AB86" s="186"/>
      <c r="AC86" s="186"/>
      <c r="AD86" s="186">
        <f>SUM(AD85)</f>
        <v>32717106</v>
      </c>
      <c r="AE86" s="186"/>
      <c r="AF86" s="186"/>
    </row>
    <row r="87" spans="1:32" ht="13.5" customHeight="1" thickBot="1" x14ac:dyDescent="0.25">
      <c r="A87" s="177" t="s">
        <v>77</v>
      </c>
      <c r="B87" s="177"/>
      <c r="C87" s="177"/>
      <c r="D87" s="177"/>
      <c r="E87" s="177" t="s">
        <v>78</v>
      </c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87">
        <f>SUM(W86,W84,W80,W74)</f>
        <v>33695000</v>
      </c>
      <c r="X87" s="187"/>
      <c r="Y87" s="187"/>
      <c r="Z87" s="187">
        <f>SUM(Z86,Z84,Z80,Z74)</f>
        <v>33695000</v>
      </c>
      <c r="AA87" s="187"/>
      <c r="AB87" s="187"/>
      <c r="AC87" s="187"/>
      <c r="AD87" s="187">
        <f>SUM(AD86,AD84,AD80,AD74)</f>
        <v>41653770.200000003</v>
      </c>
      <c r="AE87" s="187"/>
      <c r="AF87" s="187"/>
    </row>
    <row r="88" spans="1:32" ht="12.75" customHeight="1" x14ac:dyDescent="0.2">
      <c r="A88" s="165" t="s">
        <v>79</v>
      </c>
      <c r="B88" s="165"/>
      <c r="C88" s="165"/>
      <c r="D88" s="165"/>
      <c r="E88" s="165" t="s">
        <v>80</v>
      </c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88">
        <v>12100000</v>
      </c>
      <c r="X88" s="188"/>
      <c r="Y88" s="188"/>
      <c r="Z88" s="188">
        <v>12100000</v>
      </c>
      <c r="AA88" s="188"/>
      <c r="AB88" s="188"/>
      <c r="AC88" s="188"/>
      <c r="AD88" s="188">
        <v>12222395.869999999</v>
      </c>
      <c r="AE88" s="188"/>
      <c r="AF88" s="188"/>
    </row>
    <row r="89" spans="1:32" ht="13.5" customHeight="1" thickBot="1" x14ac:dyDescent="0.25">
      <c r="A89" s="172" t="s">
        <v>81</v>
      </c>
      <c r="B89" s="172"/>
      <c r="C89" s="172"/>
      <c r="D89" s="172"/>
      <c r="E89" s="172" t="s">
        <v>82</v>
      </c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86">
        <f>SUM(W88)</f>
        <v>12100000</v>
      </c>
      <c r="X89" s="186"/>
      <c r="Y89" s="186"/>
      <c r="Z89" s="186">
        <f>SUM(Z88)</f>
        <v>12100000</v>
      </c>
      <c r="AA89" s="186"/>
      <c r="AB89" s="186"/>
      <c r="AC89" s="186"/>
      <c r="AD89" s="186">
        <f>SUM(AD88)</f>
        <v>12222395.869999999</v>
      </c>
      <c r="AE89" s="186"/>
      <c r="AF89" s="186"/>
    </row>
    <row r="90" spans="1:32" ht="13.5" customHeight="1" thickBot="1" x14ac:dyDescent="0.25">
      <c r="A90" s="177" t="s">
        <v>83</v>
      </c>
      <c r="B90" s="177"/>
      <c r="C90" s="177"/>
      <c r="D90" s="177"/>
      <c r="E90" s="177" t="s">
        <v>84</v>
      </c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87">
        <f>SUM(W89)</f>
        <v>12100000</v>
      </c>
      <c r="X90" s="187"/>
      <c r="Y90" s="187"/>
      <c r="Z90" s="187">
        <f>SUM(Z89)</f>
        <v>12100000</v>
      </c>
      <c r="AA90" s="187"/>
      <c r="AB90" s="187"/>
      <c r="AC90" s="187"/>
      <c r="AD90" s="187">
        <f>SUM(AD89)</f>
        <v>12222395.869999999</v>
      </c>
      <c r="AE90" s="187"/>
      <c r="AF90" s="187"/>
    </row>
    <row r="91" spans="1:32" ht="13.5" customHeight="1" thickBot="1" x14ac:dyDescent="0.25">
      <c r="A91" s="231" t="s">
        <v>85</v>
      </c>
      <c r="B91" s="231"/>
      <c r="C91" s="231"/>
      <c r="D91" s="231"/>
      <c r="E91" s="231" t="s">
        <v>86</v>
      </c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47">
        <f>SUM(W69,W72,W87,W90)</f>
        <v>113195000</v>
      </c>
      <c r="X91" s="247"/>
      <c r="Y91" s="247"/>
      <c r="Z91" s="247">
        <f>SUM(Z69,Z72,Z87,Z90)</f>
        <v>122294860</v>
      </c>
      <c r="AA91" s="247"/>
      <c r="AB91" s="247"/>
      <c r="AC91" s="247"/>
      <c r="AD91" s="247">
        <f>SUM(AD69,AD72,AD87,AD90)</f>
        <v>145753779.81</v>
      </c>
      <c r="AE91" s="247"/>
      <c r="AF91" s="247"/>
    </row>
    <row r="92" spans="1:32" ht="12.75" customHeight="1" x14ac:dyDescent="0.2">
      <c r="A92" s="165" t="s">
        <v>87</v>
      </c>
      <c r="B92" s="165"/>
      <c r="C92" s="165"/>
      <c r="D92" s="165"/>
      <c r="E92" s="165" t="s">
        <v>88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88">
        <v>24340500</v>
      </c>
      <c r="X92" s="188"/>
      <c r="Y92" s="188"/>
      <c r="Z92" s="188">
        <v>24340500</v>
      </c>
      <c r="AA92" s="188"/>
      <c r="AB92" s="188"/>
      <c r="AC92" s="188"/>
      <c r="AD92" s="188">
        <v>26397421.77</v>
      </c>
      <c r="AE92" s="188"/>
      <c r="AF92" s="188"/>
    </row>
    <row r="93" spans="1:32" ht="12.75" customHeight="1" x14ac:dyDescent="0.2">
      <c r="A93" s="163" t="s">
        <v>89</v>
      </c>
      <c r="B93" s="163"/>
      <c r="C93" s="163"/>
      <c r="D93" s="163"/>
      <c r="E93" s="163" t="s">
        <v>90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75">
        <v>480000</v>
      </c>
      <c r="X93" s="175"/>
      <c r="Y93" s="175"/>
      <c r="Z93" s="175">
        <v>931830</v>
      </c>
      <c r="AA93" s="175"/>
      <c r="AB93" s="175"/>
      <c r="AC93" s="175"/>
      <c r="AD93" s="175">
        <v>677371</v>
      </c>
      <c r="AE93" s="175"/>
      <c r="AF93" s="175"/>
    </row>
    <row r="94" spans="1:32" ht="12.75" customHeight="1" x14ac:dyDescent="0.2">
      <c r="A94" s="163" t="s">
        <v>91</v>
      </c>
      <c r="B94" s="163"/>
      <c r="C94" s="163"/>
      <c r="D94" s="163"/>
      <c r="E94" s="163" t="s">
        <v>1006</v>
      </c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75">
        <v>300000</v>
      </c>
      <c r="X94" s="175"/>
      <c r="Y94" s="175"/>
      <c r="Z94" s="175">
        <v>300000</v>
      </c>
      <c r="AA94" s="175"/>
      <c r="AB94" s="175"/>
      <c r="AC94" s="175"/>
      <c r="AD94" s="175">
        <v>437929.25</v>
      </c>
      <c r="AE94" s="175"/>
      <c r="AF94" s="175"/>
    </row>
    <row r="95" spans="1:32" ht="13.5" customHeight="1" thickBot="1" x14ac:dyDescent="0.25">
      <c r="A95" s="172" t="s">
        <v>93</v>
      </c>
      <c r="B95" s="172"/>
      <c r="C95" s="172"/>
      <c r="D95" s="172"/>
      <c r="E95" s="172" t="s">
        <v>94</v>
      </c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86">
        <f>SUM(W92:Y94)</f>
        <v>25120500</v>
      </c>
      <c r="X95" s="186"/>
      <c r="Y95" s="186"/>
      <c r="Z95" s="186">
        <f>SUM(Z92:AC94)</f>
        <v>25572330</v>
      </c>
      <c r="AA95" s="186"/>
      <c r="AB95" s="186"/>
      <c r="AC95" s="186"/>
      <c r="AD95" s="186">
        <f>SUM(AD92:AF94)</f>
        <v>27512722.02</v>
      </c>
      <c r="AE95" s="186"/>
      <c r="AF95" s="186"/>
    </row>
    <row r="96" spans="1:32" ht="12.75" customHeight="1" x14ac:dyDescent="0.2">
      <c r="A96" s="163" t="s">
        <v>982</v>
      </c>
      <c r="B96" s="163"/>
      <c r="C96" s="163"/>
      <c r="D96" s="163"/>
      <c r="E96" s="163" t="s">
        <v>981</v>
      </c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75">
        <v>0</v>
      </c>
      <c r="X96" s="175"/>
      <c r="Y96" s="175"/>
      <c r="Z96" s="175">
        <v>1012434</v>
      </c>
      <c r="AA96" s="175"/>
      <c r="AB96" s="175"/>
      <c r="AC96" s="175"/>
      <c r="AD96" s="175">
        <v>1012434</v>
      </c>
      <c r="AE96" s="175"/>
      <c r="AF96" s="175"/>
    </row>
    <row r="97" spans="1:32" ht="13.5" customHeight="1" thickBot="1" x14ac:dyDescent="0.25">
      <c r="A97" s="172" t="s">
        <v>980</v>
      </c>
      <c r="B97" s="172"/>
      <c r="C97" s="172"/>
      <c r="D97" s="172"/>
      <c r="E97" s="172" t="s">
        <v>987</v>
      </c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86">
        <f>SUM(W96)</f>
        <v>0</v>
      </c>
      <c r="X97" s="186"/>
      <c r="Y97" s="186"/>
      <c r="Z97" s="186">
        <f>SUM(Z96)</f>
        <v>1012434</v>
      </c>
      <c r="AA97" s="186"/>
      <c r="AB97" s="186"/>
      <c r="AC97" s="186"/>
      <c r="AD97" s="186">
        <f>SUM(AD96)</f>
        <v>1012434</v>
      </c>
      <c r="AE97" s="186"/>
      <c r="AF97" s="186"/>
    </row>
    <row r="98" spans="1:32" ht="12.75" customHeight="1" x14ac:dyDescent="0.2">
      <c r="A98" s="165" t="s">
        <v>95</v>
      </c>
      <c r="B98" s="165"/>
      <c r="C98" s="165"/>
      <c r="D98" s="165"/>
      <c r="E98" s="165" t="s">
        <v>96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88">
        <v>138209</v>
      </c>
      <c r="X98" s="188"/>
      <c r="Y98" s="188"/>
      <c r="Z98" s="188">
        <v>138209</v>
      </c>
      <c r="AA98" s="188"/>
      <c r="AB98" s="188"/>
      <c r="AC98" s="188"/>
      <c r="AD98" s="188">
        <v>142272</v>
      </c>
      <c r="AE98" s="188"/>
      <c r="AF98" s="188"/>
    </row>
    <row r="99" spans="1:32" ht="12.75" customHeight="1" x14ac:dyDescent="0.2">
      <c r="A99" s="163" t="s">
        <v>97</v>
      </c>
      <c r="B99" s="163"/>
      <c r="C99" s="163"/>
      <c r="D99" s="163"/>
      <c r="E99" s="163" t="s">
        <v>98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75">
        <v>2343112</v>
      </c>
      <c r="X99" s="175"/>
      <c r="Y99" s="175"/>
      <c r="Z99" s="175">
        <v>2343112</v>
      </c>
      <c r="AA99" s="175"/>
      <c r="AB99" s="175"/>
      <c r="AC99" s="175"/>
      <c r="AD99" s="175">
        <v>2225482.25</v>
      </c>
      <c r="AE99" s="175"/>
      <c r="AF99" s="175"/>
    </row>
    <row r="100" spans="1:32" ht="13.5" customHeight="1" thickBot="1" x14ac:dyDescent="0.25">
      <c r="A100" s="172" t="s">
        <v>99</v>
      </c>
      <c r="B100" s="172"/>
      <c r="C100" s="172"/>
      <c r="D100" s="172"/>
      <c r="E100" s="172" t="s">
        <v>100</v>
      </c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86">
        <f>SUM(W98:Y99)</f>
        <v>2481321</v>
      </c>
      <c r="X100" s="186"/>
      <c r="Y100" s="186"/>
      <c r="Z100" s="186">
        <f>SUM(Z98:AC99)</f>
        <v>2481321</v>
      </c>
      <c r="AA100" s="186"/>
      <c r="AB100" s="186"/>
      <c r="AC100" s="186"/>
      <c r="AD100" s="186">
        <f>SUM(AD98:AF99)</f>
        <v>2367754.25</v>
      </c>
      <c r="AE100" s="186"/>
      <c r="AF100" s="186"/>
    </row>
    <row r="101" spans="1:32" ht="12.75" customHeight="1" x14ac:dyDescent="0.2">
      <c r="A101" s="165" t="s">
        <v>101</v>
      </c>
      <c r="B101" s="165"/>
      <c r="C101" s="165"/>
      <c r="D101" s="165"/>
      <c r="E101" s="165" t="s">
        <v>102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88">
        <v>100000</v>
      </c>
      <c r="X101" s="188"/>
      <c r="Y101" s="188"/>
      <c r="Z101" s="188">
        <v>100000</v>
      </c>
      <c r="AA101" s="188"/>
      <c r="AB101" s="188"/>
      <c r="AC101" s="188"/>
      <c r="AD101" s="188">
        <v>14417.06</v>
      </c>
      <c r="AE101" s="188"/>
      <c r="AF101" s="188"/>
    </row>
    <row r="102" spans="1:32" ht="13.5" customHeight="1" thickBot="1" x14ac:dyDescent="0.25">
      <c r="A102" s="172" t="s">
        <v>103</v>
      </c>
      <c r="B102" s="172"/>
      <c r="C102" s="172"/>
      <c r="D102" s="172"/>
      <c r="E102" s="172" t="s">
        <v>104</v>
      </c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86">
        <f>SUM(W101)</f>
        <v>100000</v>
      </c>
      <c r="X102" s="186"/>
      <c r="Y102" s="186"/>
      <c r="Z102" s="186">
        <f>SUM(Z101)</f>
        <v>100000</v>
      </c>
      <c r="AA102" s="186"/>
      <c r="AB102" s="186"/>
      <c r="AC102" s="186"/>
      <c r="AD102" s="186">
        <f>SUM(AD101)</f>
        <v>14417.06</v>
      </c>
      <c r="AE102" s="186"/>
      <c r="AF102" s="186"/>
    </row>
    <row r="103" spans="1:32" ht="13.5" customHeight="1" thickBot="1" x14ac:dyDescent="0.25">
      <c r="A103" s="177" t="s">
        <v>105</v>
      </c>
      <c r="B103" s="177"/>
      <c r="C103" s="177"/>
      <c r="D103" s="177"/>
      <c r="E103" s="177" t="s">
        <v>420</v>
      </c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87">
        <f>SUM(W102,W100,W97,W95)</f>
        <v>27701821</v>
      </c>
      <c r="X103" s="187"/>
      <c r="Y103" s="187"/>
      <c r="Z103" s="187">
        <f>SUM(Z102,Z100,Z97,Z95)</f>
        <v>29166085</v>
      </c>
      <c r="AA103" s="187"/>
      <c r="AB103" s="187"/>
      <c r="AC103" s="187"/>
      <c r="AD103" s="187">
        <f>SUM(AD102,AD100,AD97,AD95)</f>
        <v>30907327.329999998</v>
      </c>
      <c r="AE103" s="187"/>
      <c r="AF103" s="187"/>
    </row>
    <row r="104" spans="1:32" ht="12.75" customHeight="1" x14ac:dyDescent="0.2">
      <c r="A104" s="165" t="s">
        <v>106</v>
      </c>
      <c r="B104" s="165"/>
      <c r="C104" s="165"/>
      <c r="D104" s="165"/>
      <c r="E104" s="165" t="s">
        <v>1007</v>
      </c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88">
        <v>5820000</v>
      </c>
      <c r="X104" s="188"/>
      <c r="Y104" s="188"/>
      <c r="Z104" s="188">
        <v>5820000</v>
      </c>
      <c r="AA104" s="188"/>
      <c r="AB104" s="188"/>
      <c r="AC104" s="188"/>
      <c r="AD104" s="188">
        <v>7578814.6500000004</v>
      </c>
      <c r="AE104" s="188"/>
      <c r="AF104" s="188"/>
    </row>
    <row r="105" spans="1:32" ht="13.5" customHeight="1" thickBot="1" x14ac:dyDescent="0.25">
      <c r="A105" s="172" t="s">
        <v>108</v>
      </c>
      <c r="B105" s="172"/>
      <c r="C105" s="172"/>
      <c r="D105" s="172"/>
      <c r="E105" s="172" t="s">
        <v>109</v>
      </c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86">
        <f>SUM(W104)</f>
        <v>5820000</v>
      </c>
      <c r="X105" s="186"/>
      <c r="Y105" s="186"/>
      <c r="Z105" s="186">
        <f>SUM(Z104)</f>
        <v>5820000</v>
      </c>
      <c r="AA105" s="186"/>
      <c r="AB105" s="186"/>
      <c r="AC105" s="186"/>
      <c r="AD105" s="186">
        <f>SUM(AD104)</f>
        <v>7578814.6500000004</v>
      </c>
      <c r="AE105" s="186"/>
      <c r="AF105" s="186"/>
    </row>
    <row r="106" spans="1:32" ht="13.5" customHeight="1" thickBot="1" x14ac:dyDescent="0.25">
      <c r="A106" s="177" t="s">
        <v>110</v>
      </c>
      <c r="B106" s="177"/>
      <c r="C106" s="177"/>
      <c r="D106" s="177"/>
      <c r="E106" s="177" t="s">
        <v>111</v>
      </c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87">
        <f>SUM(W105)</f>
        <v>5820000</v>
      </c>
      <c r="X106" s="187"/>
      <c r="Y106" s="187"/>
      <c r="Z106" s="187">
        <f>SUM(Z105)</f>
        <v>5820000</v>
      </c>
      <c r="AA106" s="187"/>
      <c r="AB106" s="187"/>
      <c r="AC106" s="187"/>
      <c r="AD106" s="187">
        <f>SUM(AD105)</f>
        <v>7578814.6500000004</v>
      </c>
      <c r="AE106" s="187"/>
      <c r="AF106" s="187"/>
    </row>
    <row r="107" spans="1:32" ht="12.75" customHeight="1" x14ac:dyDescent="0.2">
      <c r="A107" s="165" t="s">
        <v>112</v>
      </c>
      <c r="B107" s="165"/>
      <c r="C107" s="165"/>
      <c r="D107" s="165"/>
      <c r="E107" s="165" t="s">
        <v>113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6">
        <v>0</v>
      </c>
      <c r="X107" s="166"/>
      <c r="Y107" s="166"/>
      <c r="Z107" s="166">
        <v>13750</v>
      </c>
      <c r="AA107" s="166"/>
      <c r="AB107" s="166"/>
      <c r="AC107" s="166"/>
      <c r="AD107" s="166">
        <v>46173</v>
      </c>
      <c r="AE107" s="166"/>
      <c r="AF107" s="166"/>
    </row>
    <row r="108" spans="1:32" ht="12.75" customHeight="1" x14ac:dyDescent="0.2">
      <c r="A108" s="163" t="s">
        <v>114</v>
      </c>
      <c r="B108" s="163"/>
      <c r="C108" s="163"/>
      <c r="D108" s="163"/>
      <c r="E108" s="163" t="s">
        <v>115</v>
      </c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4">
        <v>0</v>
      </c>
      <c r="X108" s="164"/>
      <c r="Y108" s="164"/>
      <c r="Z108" s="164">
        <v>3259876</v>
      </c>
      <c r="AA108" s="164"/>
      <c r="AB108" s="164"/>
      <c r="AC108" s="164"/>
      <c r="AD108" s="164">
        <v>3289651</v>
      </c>
      <c r="AE108" s="164"/>
      <c r="AF108" s="164"/>
    </row>
    <row r="109" spans="1:32" ht="23.1" customHeight="1" x14ac:dyDescent="0.2">
      <c r="A109" s="163" t="s">
        <v>116</v>
      </c>
      <c r="B109" s="163"/>
      <c r="C109" s="163"/>
      <c r="D109" s="163"/>
      <c r="E109" s="163" t="s">
        <v>1008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4">
        <v>1725000</v>
      </c>
      <c r="X109" s="164"/>
      <c r="Y109" s="164"/>
      <c r="Z109" s="164">
        <v>2540062</v>
      </c>
      <c r="AA109" s="164"/>
      <c r="AB109" s="164"/>
      <c r="AC109" s="164"/>
      <c r="AD109" s="164">
        <v>3040568.79</v>
      </c>
      <c r="AE109" s="164"/>
      <c r="AF109" s="164"/>
    </row>
    <row r="110" spans="1:32" ht="12.75" customHeight="1" x14ac:dyDescent="0.2">
      <c r="A110" s="163" t="s">
        <v>117</v>
      </c>
      <c r="B110" s="163"/>
      <c r="C110" s="163"/>
      <c r="D110" s="163"/>
      <c r="E110" s="163" t="s">
        <v>118</v>
      </c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4">
        <v>0</v>
      </c>
      <c r="X110" s="164"/>
      <c r="Y110" s="164"/>
      <c r="Z110" s="164">
        <v>0</v>
      </c>
      <c r="AA110" s="164"/>
      <c r="AB110" s="164"/>
      <c r="AC110" s="164"/>
      <c r="AD110" s="164">
        <v>1792.07</v>
      </c>
      <c r="AE110" s="164"/>
      <c r="AF110" s="164"/>
    </row>
    <row r="111" spans="1:32" ht="12.75" customHeight="1" x14ac:dyDescent="0.2">
      <c r="A111" s="163" t="s">
        <v>119</v>
      </c>
      <c r="B111" s="163"/>
      <c r="C111" s="163"/>
      <c r="D111" s="163"/>
      <c r="E111" s="163" t="s">
        <v>120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4">
        <v>5000</v>
      </c>
      <c r="X111" s="164"/>
      <c r="Y111" s="164"/>
      <c r="Z111" s="164">
        <v>5000</v>
      </c>
      <c r="AA111" s="164"/>
      <c r="AB111" s="164"/>
      <c r="AC111" s="164"/>
      <c r="AD111" s="164">
        <v>1891</v>
      </c>
      <c r="AE111" s="164"/>
      <c r="AF111" s="164"/>
    </row>
    <row r="112" spans="1:32" ht="13.5" customHeight="1" thickBot="1" x14ac:dyDescent="0.25">
      <c r="A112" s="172" t="s">
        <v>121</v>
      </c>
      <c r="B112" s="172"/>
      <c r="C112" s="172"/>
      <c r="D112" s="172"/>
      <c r="E112" s="172" t="s">
        <v>122</v>
      </c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250">
        <f>SUM(W107:Y111)</f>
        <v>1730000</v>
      </c>
      <c r="X112" s="224"/>
      <c r="Y112" s="224"/>
      <c r="Z112" s="250">
        <f>SUM(Z107:AC111)</f>
        <v>5818688</v>
      </c>
      <c r="AA112" s="224"/>
      <c r="AB112" s="224"/>
      <c r="AC112" s="224"/>
      <c r="AD112" s="250">
        <f>SUM(AD107:AF111)</f>
        <v>6380075.8600000003</v>
      </c>
      <c r="AE112" s="224"/>
      <c r="AF112" s="224"/>
    </row>
    <row r="113" spans="1:34" ht="13.5" customHeight="1" thickBot="1" x14ac:dyDescent="0.25">
      <c r="A113" s="177" t="s">
        <v>123</v>
      </c>
      <c r="B113" s="177"/>
      <c r="C113" s="177"/>
      <c r="D113" s="177"/>
      <c r="E113" s="177" t="s">
        <v>124</v>
      </c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251">
        <f>SUM(,W112)</f>
        <v>1730000</v>
      </c>
      <c r="X113" s="252"/>
      <c r="Y113" s="252"/>
      <c r="Z113" s="251">
        <f>SUM(Z112)</f>
        <v>5818688</v>
      </c>
      <c r="AA113" s="252"/>
      <c r="AB113" s="252"/>
      <c r="AC113" s="252"/>
      <c r="AD113" s="251">
        <f>SUM(AD112)</f>
        <v>6380075.8600000003</v>
      </c>
      <c r="AE113" s="252"/>
      <c r="AF113" s="252"/>
    </row>
    <row r="114" spans="1:34" ht="12.75" customHeight="1" x14ac:dyDescent="0.2">
      <c r="A114" s="165" t="s">
        <v>1085</v>
      </c>
      <c r="B114" s="165"/>
      <c r="C114" s="165"/>
      <c r="D114" s="165"/>
      <c r="E114" s="165" t="s">
        <v>1086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88">
        <v>0</v>
      </c>
      <c r="X114" s="188"/>
      <c r="Y114" s="188"/>
      <c r="Z114" s="188">
        <v>200000</v>
      </c>
      <c r="AA114" s="188"/>
      <c r="AB114" s="188"/>
      <c r="AC114" s="188"/>
      <c r="AD114" s="188">
        <v>0</v>
      </c>
      <c r="AE114" s="188"/>
      <c r="AF114" s="188"/>
    </row>
    <row r="115" spans="1:34" ht="13.5" customHeight="1" thickBot="1" x14ac:dyDescent="0.25">
      <c r="A115" s="172" t="s">
        <v>1087</v>
      </c>
      <c r="B115" s="172"/>
      <c r="C115" s="172"/>
      <c r="D115" s="172"/>
      <c r="E115" s="172" t="s">
        <v>1302</v>
      </c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86">
        <f>SUM(W114)</f>
        <v>0</v>
      </c>
      <c r="X115" s="186"/>
      <c r="Y115" s="186"/>
      <c r="Z115" s="186">
        <f>SUM(Z114)</f>
        <v>200000</v>
      </c>
      <c r="AA115" s="186"/>
      <c r="AB115" s="186"/>
      <c r="AC115" s="186"/>
      <c r="AD115" s="186">
        <f>SUM(AD114)</f>
        <v>0</v>
      </c>
      <c r="AE115" s="186"/>
      <c r="AF115" s="186"/>
    </row>
    <row r="116" spans="1:34" ht="13.5" customHeight="1" thickBot="1" x14ac:dyDescent="0.25">
      <c r="A116" s="177" t="s">
        <v>1089</v>
      </c>
      <c r="B116" s="177"/>
      <c r="C116" s="177"/>
      <c r="D116" s="177"/>
      <c r="E116" s="177" t="s">
        <v>1303</v>
      </c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87">
        <f>SUM(W115)</f>
        <v>0</v>
      </c>
      <c r="X116" s="187"/>
      <c r="Y116" s="187"/>
      <c r="Z116" s="187">
        <f>SUM(Z115)</f>
        <v>200000</v>
      </c>
      <c r="AA116" s="187"/>
      <c r="AB116" s="187"/>
      <c r="AC116" s="187"/>
      <c r="AD116" s="187">
        <f>SUM(AD115)</f>
        <v>0</v>
      </c>
      <c r="AE116" s="187"/>
      <c r="AF116" s="187"/>
    </row>
    <row r="117" spans="1:34" ht="13.5" customHeight="1" thickBot="1" x14ac:dyDescent="0.25">
      <c r="A117" s="231" t="s">
        <v>125</v>
      </c>
      <c r="B117" s="231"/>
      <c r="C117" s="231"/>
      <c r="D117" s="231"/>
      <c r="E117" s="231" t="s">
        <v>126</v>
      </c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47">
        <f>SUM(W103,W106,W113,W116)</f>
        <v>35251821</v>
      </c>
      <c r="X117" s="247"/>
      <c r="Y117" s="247"/>
      <c r="Z117" s="247">
        <f>SUM(Z103,Z106,Z113,Z116)</f>
        <v>41004773</v>
      </c>
      <c r="AA117" s="247"/>
      <c r="AB117" s="247"/>
      <c r="AC117" s="247"/>
      <c r="AD117" s="247">
        <f>SUM(AD103,AD106,AD113,AD116)</f>
        <v>44866217.839999996</v>
      </c>
      <c r="AE117" s="247"/>
      <c r="AF117" s="247"/>
    </row>
    <row r="118" spans="1:34" ht="12.75" customHeight="1" x14ac:dyDescent="0.2">
      <c r="A118" s="165" t="s">
        <v>127</v>
      </c>
      <c r="B118" s="165"/>
      <c r="C118" s="165"/>
      <c r="D118" s="165"/>
      <c r="E118" s="165" t="s">
        <v>128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88">
        <v>8500000</v>
      </c>
      <c r="X118" s="188"/>
      <c r="Y118" s="188"/>
      <c r="Z118" s="188">
        <v>8500000</v>
      </c>
      <c r="AA118" s="188"/>
      <c r="AB118" s="188"/>
      <c r="AC118" s="188"/>
      <c r="AD118" s="188">
        <v>10210319</v>
      </c>
      <c r="AE118" s="188"/>
      <c r="AF118" s="188"/>
    </row>
    <row r="119" spans="1:34" ht="12.75" customHeight="1" x14ac:dyDescent="0.2">
      <c r="A119" s="163" t="s">
        <v>129</v>
      </c>
      <c r="B119" s="163"/>
      <c r="C119" s="163"/>
      <c r="D119" s="163"/>
      <c r="E119" s="163" t="s">
        <v>130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75">
        <v>500000</v>
      </c>
      <c r="X119" s="175"/>
      <c r="Y119" s="175"/>
      <c r="Z119" s="175">
        <v>500000</v>
      </c>
      <c r="AA119" s="175"/>
      <c r="AB119" s="175"/>
      <c r="AC119" s="175"/>
      <c r="AD119" s="175">
        <v>26300</v>
      </c>
      <c r="AE119" s="175"/>
      <c r="AF119" s="175"/>
    </row>
    <row r="120" spans="1:34" ht="13.5" customHeight="1" thickBot="1" x14ac:dyDescent="0.25">
      <c r="A120" s="172" t="s">
        <v>131</v>
      </c>
      <c r="B120" s="172"/>
      <c r="C120" s="172"/>
      <c r="D120" s="172"/>
      <c r="E120" s="172" t="s">
        <v>132</v>
      </c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86">
        <f>SUM(W118:Y119)</f>
        <v>9000000</v>
      </c>
      <c r="X120" s="186"/>
      <c r="Y120" s="186"/>
      <c r="Z120" s="186">
        <f>SUM(Z118:AC119)</f>
        <v>9000000</v>
      </c>
      <c r="AA120" s="186"/>
      <c r="AB120" s="186"/>
      <c r="AC120" s="186"/>
      <c r="AD120" s="186">
        <f>SUM(AD118:AF119)</f>
        <v>10236619</v>
      </c>
      <c r="AE120" s="186"/>
      <c r="AF120" s="186"/>
    </row>
    <row r="121" spans="1:34" ht="12.75" customHeight="1" x14ac:dyDescent="0.2">
      <c r="A121" s="165" t="s">
        <v>133</v>
      </c>
      <c r="B121" s="165"/>
      <c r="C121" s="165"/>
      <c r="D121" s="165"/>
      <c r="E121" s="165" t="s">
        <v>134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88">
        <v>0</v>
      </c>
      <c r="X121" s="188"/>
      <c r="Y121" s="188"/>
      <c r="Z121" s="188">
        <v>0</v>
      </c>
      <c r="AA121" s="188"/>
      <c r="AB121" s="188"/>
      <c r="AC121" s="188"/>
      <c r="AD121" s="188">
        <v>328410</v>
      </c>
      <c r="AE121" s="188"/>
      <c r="AF121" s="188"/>
    </row>
    <row r="122" spans="1:34" ht="12.75" customHeight="1" x14ac:dyDescent="0.2">
      <c r="A122" s="163" t="s">
        <v>135</v>
      </c>
      <c r="B122" s="163"/>
      <c r="C122" s="163"/>
      <c r="D122" s="163"/>
      <c r="E122" s="163" t="s">
        <v>136</v>
      </c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75">
        <v>600000</v>
      </c>
      <c r="X122" s="175"/>
      <c r="Y122" s="175"/>
      <c r="Z122" s="175">
        <v>600000</v>
      </c>
      <c r="AA122" s="175"/>
      <c r="AB122" s="175"/>
      <c r="AC122" s="175"/>
      <c r="AD122" s="175">
        <v>1240000</v>
      </c>
      <c r="AE122" s="175"/>
      <c r="AF122" s="175"/>
    </row>
    <row r="123" spans="1:34" ht="13.5" customHeight="1" thickBot="1" x14ac:dyDescent="0.25">
      <c r="A123" s="172" t="s">
        <v>137</v>
      </c>
      <c r="B123" s="172"/>
      <c r="C123" s="172"/>
      <c r="D123" s="172"/>
      <c r="E123" s="172" t="s">
        <v>138</v>
      </c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86">
        <f>SUM(W121:Y122)</f>
        <v>600000</v>
      </c>
      <c r="X123" s="186"/>
      <c r="Y123" s="186"/>
      <c r="Z123" s="186">
        <f>SUM(Z121:AC122)</f>
        <v>600000</v>
      </c>
      <c r="AA123" s="186"/>
      <c r="AB123" s="186"/>
      <c r="AC123" s="186"/>
      <c r="AD123" s="186">
        <f>SUM(AD121:AF122)</f>
        <v>1568410</v>
      </c>
      <c r="AE123" s="186"/>
      <c r="AF123" s="186"/>
    </row>
    <row r="124" spans="1:34" ht="13.5" customHeight="1" thickBot="1" x14ac:dyDescent="0.25">
      <c r="A124" s="177" t="s">
        <v>139</v>
      </c>
      <c r="B124" s="177"/>
      <c r="C124" s="177"/>
      <c r="D124" s="177"/>
      <c r="E124" s="177" t="s">
        <v>140</v>
      </c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87">
        <f>SUM(W123,W120)</f>
        <v>9600000</v>
      </c>
      <c r="X124" s="187"/>
      <c r="Y124" s="187"/>
      <c r="Z124" s="187">
        <f>SUM(Z123,Z120)</f>
        <v>9600000</v>
      </c>
      <c r="AA124" s="187"/>
      <c r="AB124" s="187"/>
      <c r="AC124" s="187"/>
      <c r="AD124" s="187">
        <f>SUM(AD123,AD120)</f>
        <v>11805029</v>
      </c>
      <c r="AE124" s="187"/>
      <c r="AF124" s="187"/>
      <c r="AH124" s="102"/>
    </row>
    <row r="125" spans="1:34" ht="13.5" customHeight="1" thickBot="1" x14ac:dyDescent="0.25">
      <c r="A125" s="231" t="s">
        <v>141</v>
      </c>
      <c r="B125" s="231"/>
      <c r="C125" s="231"/>
      <c r="D125" s="231"/>
      <c r="E125" s="231" t="s">
        <v>142</v>
      </c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47">
        <f>SUM(W124)</f>
        <v>9600000</v>
      </c>
      <c r="X125" s="247"/>
      <c r="Y125" s="247"/>
      <c r="Z125" s="247">
        <f>SUM(Z124)</f>
        <v>9600000</v>
      </c>
      <c r="AA125" s="247"/>
      <c r="AB125" s="247"/>
      <c r="AC125" s="247"/>
      <c r="AD125" s="247">
        <f>SUM(AD124)</f>
        <v>11805029</v>
      </c>
      <c r="AE125" s="247"/>
      <c r="AF125" s="247"/>
    </row>
    <row r="126" spans="1:34" ht="13.5" customHeight="1" thickBot="1" x14ac:dyDescent="0.25">
      <c r="A126" s="249" t="s">
        <v>143</v>
      </c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8">
        <f>SUM(W91,W117,W125)</f>
        <v>158046821</v>
      </c>
      <c r="X126" s="248"/>
      <c r="Y126" s="248"/>
      <c r="Z126" s="248">
        <f>SUM(Z91,Z117,Z125)</f>
        <v>172899633</v>
      </c>
      <c r="AA126" s="248"/>
      <c r="AB126" s="248"/>
      <c r="AC126" s="248"/>
      <c r="AD126" s="248">
        <f>SUM(AD91,AD117,AD125)</f>
        <v>202425026.65000001</v>
      </c>
      <c r="AE126" s="248"/>
      <c r="AF126" s="248"/>
    </row>
    <row r="127" spans="1:34" ht="12.75" customHeight="1" x14ac:dyDescent="0.2">
      <c r="A127" s="165" t="s">
        <v>144</v>
      </c>
      <c r="B127" s="165"/>
      <c r="C127" s="165"/>
      <c r="D127" s="165"/>
      <c r="E127" s="165" t="s">
        <v>145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88">
        <v>0</v>
      </c>
      <c r="X127" s="188"/>
      <c r="Y127" s="188"/>
      <c r="Z127" s="188">
        <v>149195.14000000001</v>
      </c>
      <c r="AA127" s="188"/>
      <c r="AB127" s="188"/>
      <c r="AC127" s="188"/>
      <c r="AD127" s="188">
        <v>149195.14000000001</v>
      </c>
      <c r="AE127" s="188"/>
      <c r="AF127" s="188"/>
    </row>
    <row r="128" spans="1:34" ht="12.75" customHeight="1" x14ac:dyDescent="0.2">
      <c r="A128" s="163" t="s">
        <v>146</v>
      </c>
      <c r="B128" s="163"/>
      <c r="C128" s="163"/>
      <c r="D128" s="163"/>
      <c r="E128" s="163" t="s">
        <v>916</v>
      </c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75">
        <v>51218500</v>
      </c>
      <c r="X128" s="175"/>
      <c r="Y128" s="175"/>
      <c r="Z128" s="175">
        <v>51236900</v>
      </c>
      <c r="AA128" s="175"/>
      <c r="AB128" s="175"/>
      <c r="AC128" s="175"/>
      <c r="AD128" s="175">
        <v>51236900</v>
      </c>
      <c r="AE128" s="175"/>
      <c r="AF128" s="175"/>
    </row>
    <row r="129" spans="1:34" ht="12.75" customHeight="1" x14ac:dyDescent="0.2">
      <c r="A129" s="163" t="s">
        <v>148</v>
      </c>
      <c r="B129" s="163"/>
      <c r="C129" s="163"/>
      <c r="D129" s="163"/>
      <c r="E129" s="163" t="s">
        <v>149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75">
        <v>25966500</v>
      </c>
      <c r="X129" s="175"/>
      <c r="Y129" s="175"/>
      <c r="Z129" s="175">
        <v>24659623.079999998</v>
      </c>
      <c r="AA129" s="175"/>
      <c r="AB129" s="175"/>
      <c r="AC129" s="175"/>
      <c r="AD129" s="175">
        <v>24655623.079999998</v>
      </c>
      <c r="AE129" s="175"/>
      <c r="AF129" s="175"/>
    </row>
    <row r="130" spans="1:34" ht="13.5" customHeight="1" thickBot="1" x14ac:dyDescent="0.25">
      <c r="A130" s="172" t="s">
        <v>150</v>
      </c>
      <c r="B130" s="172"/>
      <c r="C130" s="172"/>
      <c r="D130" s="172"/>
      <c r="E130" s="172" t="s">
        <v>151</v>
      </c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86">
        <f>SUM(W127:Y129)</f>
        <v>77185000</v>
      </c>
      <c r="X130" s="186"/>
      <c r="Y130" s="186"/>
      <c r="Z130" s="186">
        <f>SUM(Z127:AC129)</f>
        <v>76045718.219999999</v>
      </c>
      <c r="AA130" s="186"/>
      <c r="AB130" s="186"/>
      <c r="AC130" s="186"/>
      <c r="AD130" s="186">
        <f>SUM(AD127:AF129)</f>
        <v>76041718.219999999</v>
      </c>
      <c r="AE130" s="186"/>
      <c r="AF130" s="186"/>
    </row>
    <row r="131" spans="1:34" ht="12.75" customHeight="1" x14ac:dyDescent="0.2">
      <c r="A131" s="165" t="s">
        <v>975</v>
      </c>
      <c r="B131" s="165"/>
      <c r="C131" s="165"/>
      <c r="D131" s="165"/>
      <c r="E131" s="165" t="s">
        <v>678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88">
        <v>2757000</v>
      </c>
      <c r="X131" s="188"/>
      <c r="Y131" s="188"/>
      <c r="Z131" s="188">
        <v>3036407</v>
      </c>
      <c r="AA131" s="188"/>
      <c r="AB131" s="188"/>
      <c r="AC131" s="188"/>
      <c r="AD131" s="188">
        <v>3086407</v>
      </c>
      <c r="AE131" s="188"/>
      <c r="AF131" s="188"/>
    </row>
    <row r="132" spans="1:34" ht="12.75" customHeight="1" x14ac:dyDescent="0.2">
      <c r="A132" s="163" t="s">
        <v>152</v>
      </c>
      <c r="B132" s="163"/>
      <c r="C132" s="163"/>
      <c r="D132" s="163"/>
      <c r="E132" s="163" t="s">
        <v>153</v>
      </c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75">
        <v>0</v>
      </c>
      <c r="X132" s="175"/>
      <c r="Y132" s="175"/>
      <c r="Z132" s="175">
        <v>810751</v>
      </c>
      <c r="AA132" s="175"/>
      <c r="AB132" s="175"/>
      <c r="AC132" s="175"/>
      <c r="AD132" s="175">
        <v>810751</v>
      </c>
      <c r="AE132" s="175"/>
      <c r="AF132" s="175"/>
    </row>
    <row r="133" spans="1:34" ht="13.5" customHeight="1" thickBot="1" x14ac:dyDescent="0.25">
      <c r="A133" s="172" t="s">
        <v>154</v>
      </c>
      <c r="B133" s="172"/>
      <c r="C133" s="172"/>
      <c r="D133" s="172"/>
      <c r="E133" s="172" t="s">
        <v>155</v>
      </c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86">
        <f>SUM(W131:Y132)</f>
        <v>2757000</v>
      </c>
      <c r="X133" s="186"/>
      <c r="Y133" s="186"/>
      <c r="Z133" s="186">
        <f>SUM(Z131:AC132)</f>
        <v>3847158</v>
      </c>
      <c r="AA133" s="186"/>
      <c r="AB133" s="186"/>
      <c r="AC133" s="186"/>
      <c r="AD133" s="186">
        <f>SUM(AD131:AF132)</f>
        <v>3897158</v>
      </c>
      <c r="AE133" s="186"/>
      <c r="AF133" s="186"/>
    </row>
    <row r="134" spans="1:34" ht="12.75" customHeight="1" x14ac:dyDescent="0.2">
      <c r="A134" s="163" t="s">
        <v>974</v>
      </c>
      <c r="B134" s="163"/>
      <c r="C134" s="163"/>
      <c r="D134" s="163"/>
      <c r="E134" s="163" t="s">
        <v>973</v>
      </c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75">
        <v>0</v>
      </c>
      <c r="X134" s="175"/>
      <c r="Y134" s="175"/>
      <c r="Z134" s="175">
        <v>1230946.96</v>
      </c>
      <c r="AA134" s="175"/>
      <c r="AB134" s="175"/>
      <c r="AC134" s="175"/>
      <c r="AD134" s="175">
        <v>1230946.96</v>
      </c>
      <c r="AE134" s="175"/>
      <c r="AF134" s="175"/>
    </row>
    <row r="135" spans="1:34" ht="13.5" customHeight="1" thickBot="1" x14ac:dyDescent="0.25">
      <c r="A135" s="172" t="s">
        <v>158</v>
      </c>
      <c r="B135" s="172"/>
      <c r="C135" s="172"/>
      <c r="D135" s="172"/>
      <c r="E135" s="172" t="s">
        <v>990</v>
      </c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86">
        <f>SUM(W134)</f>
        <v>0</v>
      </c>
      <c r="X135" s="186"/>
      <c r="Y135" s="186"/>
      <c r="Z135" s="186">
        <f>SUM(Z134)</f>
        <v>1230946.96</v>
      </c>
      <c r="AA135" s="186"/>
      <c r="AB135" s="186"/>
      <c r="AC135" s="186"/>
      <c r="AD135" s="186">
        <f>SUM(AD134)</f>
        <v>1230946.96</v>
      </c>
      <c r="AE135" s="186"/>
      <c r="AF135" s="186"/>
    </row>
    <row r="136" spans="1:34" ht="13.5" customHeight="1" thickBot="1" x14ac:dyDescent="0.25">
      <c r="A136" s="177" t="s">
        <v>159</v>
      </c>
      <c r="B136" s="177"/>
      <c r="C136" s="177"/>
      <c r="D136" s="177"/>
      <c r="E136" s="177" t="s">
        <v>160</v>
      </c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87">
        <f>SUM(W135,W133,W130)</f>
        <v>79942000</v>
      </c>
      <c r="X136" s="187"/>
      <c r="Y136" s="187"/>
      <c r="Z136" s="187">
        <f>SUM(Z135,Z133,Z130)</f>
        <v>81123823.179999992</v>
      </c>
      <c r="AA136" s="187"/>
      <c r="AB136" s="187"/>
      <c r="AC136" s="187"/>
      <c r="AD136" s="187">
        <f>SUM(AD135,AD133,AD130)</f>
        <v>81169823.179999992</v>
      </c>
      <c r="AE136" s="187"/>
      <c r="AF136" s="187"/>
      <c r="AG136" s="2">
        <v>295154784.95999998</v>
      </c>
      <c r="AH136" s="102">
        <f>SUM(AD136:AG136)</f>
        <v>376324608.13999999</v>
      </c>
    </row>
    <row r="137" spans="1:34" ht="12.75" customHeight="1" x14ac:dyDescent="0.2">
      <c r="A137" s="165" t="s">
        <v>972</v>
      </c>
      <c r="B137" s="165"/>
      <c r="C137" s="165"/>
      <c r="D137" s="165"/>
      <c r="E137" s="165" t="s">
        <v>988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88">
        <v>0</v>
      </c>
      <c r="X137" s="188"/>
      <c r="Y137" s="188"/>
      <c r="Z137" s="188">
        <v>12449000</v>
      </c>
      <c r="AA137" s="188"/>
      <c r="AB137" s="188"/>
      <c r="AC137" s="188"/>
      <c r="AD137" s="188">
        <v>12449000</v>
      </c>
      <c r="AE137" s="188"/>
      <c r="AF137" s="188"/>
    </row>
    <row r="138" spans="1:34" ht="12.75" customHeight="1" x14ac:dyDescent="0.2">
      <c r="A138" s="163" t="s">
        <v>161</v>
      </c>
      <c r="B138" s="163"/>
      <c r="C138" s="163"/>
      <c r="D138" s="163"/>
      <c r="E138" s="163" t="s">
        <v>162</v>
      </c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75">
        <v>0</v>
      </c>
      <c r="X138" s="175"/>
      <c r="Y138" s="175"/>
      <c r="Z138" s="175">
        <v>2392321.9900000002</v>
      </c>
      <c r="AA138" s="175"/>
      <c r="AB138" s="175"/>
      <c r="AC138" s="175"/>
      <c r="AD138" s="175">
        <v>2392321.9900000002</v>
      </c>
      <c r="AE138" s="175"/>
      <c r="AF138" s="175"/>
    </row>
    <row r="139" spans="1:34" ht="13.5" customHeight="1" thickBot="1" x14ac:dyDescent="0.25">
      <c r="A139" s="172" t="s">
        <v>163</v>
      </c>
      <c r="B139" s="172"/>
      <c r="C139" s="172"/>
      <c r="D139" s="172"/>
      <c r="E139" s="172" t="s">
        <v>164</v>
      </c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86">
        <f>SUM(W137:Y138)</f>
        <v>0</v>
      </c>
      <c r="X139" s="186"/>
      <c r="Y139" s="186"/>
      <c r="Z139" s="186">
        <f>SUM(Z137:AC138)</f>
        <v>14841321.99</v>
      </c>
      <c r="AA139" s="186"/>
      <c r="AB139" s="186"/>
      <c r="AC139" s="186"/>
      <c r="AD139" s="186">
        <f>SUM(AD137:AF138)</f>
        <v>14841321.99</v>
      </c>
      <c r="AE139" s="186"/>
      <c r="AF139" s="186"/>
    </row>
    <row r="140" spans="1:34" ht="12.75" customHeight="1" x14ac:dyDescent="0.2">
      <c r="A140" s="165" t="s">
        <v>421</v>
      </c>
      <c r="B140" s="165"/>
      <c r="C140" s="165"/>
      <c r="D140" s="165"/>
      <c r="E140" s="165" t="s">
        <v>422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88">
        <v>0</v>
      </c>
      <c r="X140" s="188"/>
      <c r="Y140" s="188"/>
      <c r="Z140" s="188">
        <v>1156856.3999999999</v>
      </c>
      <c r="AA140" s="188"/>
      <c r="AB140" s="188"/>
      <c r="AC140" s="188"/>
      <c r="AD140" s="188">
        <v>1156856.3999999999</v>
      </c>
      <c r="AE140" s="188"/>
      <c r="AF140" s="188"/>
    </row>
    <row r="141" spans="1:34" ht="13.5" customHeight="1" thickBot="1" x14ac:dyDescent="0.25">
      <c r="A141" s="172" t="s">
        <v>165</v>
      </c>
      <c r="B141" s="172"/>
      <c r="C141" s="172"/>
      <c r="D141" s="172"/>
      <c r="E141" s="172" t="s">
        <v>166</v>
      </c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86">
        <f>SUM(W140:Y140)</f>
        <v>0</v>
      </c>
      <c r="X141" s="186"/>
      <c r="Y141" s="186"/>
      <c r="Z141" s="186">
        <f>SUM(Z140:AC140)</f>
        <v>1156856.3999999999</v>
      </c>
      <c r="AA141" s="186"/>
      <c r="AB141" s="186"/>
      <c r="AC141" s="186"/>
      <c r="AD141" s="186">
        <f>SUM(AD140:AF140)</f>
        <v>1156856.3999999999</v>
      </c>
      <c r="AE141" s="186"/>
      <c r="AF141" s="186"/>
    </row>
    <row r="142" spans="1:34" ht="13.5" customHeight="1" thickBot="1" x14ac:dyDescent="0.25">
      <c r="A142" s="177" t="s">
        <v>167</v>
      </c>
      <c r="B142" s="177"/>
      <c r="C142" s="177"/>
      <c r="D142" s="177"/>
      <c r="E142" s="177" t="s">
        <v>168</v>
      </c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87">
        <f>SUM(W141,W139)</f>
        <v>0</v>
      </c>
      <c r="X142" s="187"/>
      <c r="Y142" s="187"/>
      <c r="Z142" s="187">
        <f>SUM(Z141,Z139)</f>
        <v>15998178.390000001</v>
      </c>
      <c r="AA142" s="187"/>
      <c r="AB142" s="187"/>
      <c r="AC142" s="187"/>
      <c r="AD142" s="187">
        <f>SUM(AD141,AD139)</f>
        <v>15998178.390000001</v>
      </c>
      <c r="AE142" s="187"/>
      <c r="AF142" s="187"/>
    </row>
    <row r="143" spans="1:34" ht="13.5" customHeight="1" thickBot="1" x14ac:dyDescent="0.25">
      <c r="A143" s="231" t="s">
        <v>169</v>
      </c>
      <c r="B143" s="231"/>
      <c r="C143" s="231"/>
      <c r="D143" s="231"/>
      <c r="E143" s="231" t="s">
        <v>170</v>
      </c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47">
        <f>SUM(W136,W142)</f>
        <v>79942000</v>
      </c>
      <c r="X143" s="247"/>
      <c r="Y143" s="247"/>
      <c r="Z143" s="247">
        <f>SUM(Z136,Z142)</f>
        <v>97122001.569999993</v>
      </c>
      <c r="AA143" s="247"/>
      <c r="AB143" s="247"/>
      <c r="AC143" s="247"/>
      <c r="AD143" s="247">
        <f>SUM(AD136,AD142)</f>
        <v>97168001.569999993</v>
      </c>
      <c r="AE143" s="247"/>
      <c r="AF143" s="247"/>
    </row>
    <row r="144" spans="1:34" ht="13.5" customHeight="1" thickBot="1" x14ac:dyDescent="0.25">
      <c r="A144" s="238" t="s">
        <v>171</v>
      </c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48">
        <f>SUM(W126,W143)</f>
        <v>237988821</v>
      </c>
      <c r="X144" s="248"/>
      <c r="Y144" s="248"/>
      <c r="Z144" s="248">
        <f>SUM(Z126,Z143)</f>
        <v>270021634.56999999</v>
      </c>
      <c r="AA144" s="248"/>
      <c r="AB144" s="248"/>
      <c r="AC144" s="248"/>
      <c r="AD144" s="248">
        <f>SUM(AD126,AD143)</f>
        <v>299593028.22000003</v>
      </c>
      <c r="AE144" s="248"/>
      <c r="AF144" s="248"/>
      <c r="AG144" s="2">
        <v>295154784.95999998</v>
      </c>
      <c r="AH144" s="102">
        <f>SUM(AD144:AG144)</f>
        <v>594747813.18000007</v>
      </c>
    </row>
    <row r="145" spans="1:32" x14ac:dyDescent="0.2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</row>
    <row r="146" spans="1:32" ht="16.5" customHeight="1" thickBot="1" x14ac:dyDescent="0.25">
      <c r="A146" s="215" t="s">
        <v>172</v>
      </c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</row>
    <row r="147" spans="1:32" ht="12.75" customHeight="1" x14ac:dyDescent="0.2">
      <c r="A147" s="219" t="s">
        <v>26</v>
      </c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21" t="s">
        <v>27</v>
      </c>
      <c r="X147" s="221"/>
      <c r="Y147" s="221"/>
      <c r="Z147" s="221" t="s">
        <v>28</v>
      </c>
      <c r="AA147" s="221"/>
      <c r="AB147" s="221"/>
      <c r="AC147" s="221"/>
      <c r="AD147" s="221" t="s">
        <v>29</v>
      </c>
      <c r="AE147" s="221"/>
      <c r="AF147" s="221"/>
    </row>
    <row r="148" spans="1:32" x14ac:dyDescent="0.2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</row>
    <row r="149" spans="1:32" ht="12.75" customHeight="1" x14ac:dyDescent="0.2">
      <c r="A149" s="163" t="s">
        <v>173</v>
      </c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225">
        <f>W245</f>
        <v>210114577</v>
      </c>
      <c r="X149" s="225"/>
      <c r="Y149" s="225"/>
      <c r="Z149" s="225">
        <f>Z245</f>
        <v>224837436.58000001</v>
      </c>
      <c r="AA149" s="225"/>
      <c r="AB149" s="225"/>
      <c r="AC149" s="225"/>
      <c r="AD149" s="225">
        <f>AD245</f>
        <v>205553200.28</v>
      </c>
      <c r="AE149" s="225"/>
      <c r="AF149" s="225"/>
    </row>
    <row r="150" spans="1:32" ht="12.75" customHeight="1" x14ac:dyDescent="0.2">
      <c r="A150" s="163" t="s">
        <v>174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225">
        <f>W263</f>
        <v>94346000</v>
      </c>
      <c r="X150" s="225"/>
      <c r="Y150" s="225"/>
      <c r="Z150" s="225">
        <f>Z263</f>
        <v>128848740.29000001</v>
      </c>
      <c r="AA150" s="225"/>
      <c r="AB150" s="225"/>
      <c r="AC150" s="225"/>
      <c r="AD150" s="225">
        <f>AD263</f>
        <v>66984681.829999998</v>
      </c>
      <c r="AE150" s="225"/>
      <c r="AF150" s="225"/>
    </row>
    <row r="151" spans="1:32" ht="12.75" customHeight="1" x14ac:dyDescent="0.2">
      <c r="A151" s="245" t="s">
        <v>175</v>
      </c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6">
        <f>SUM(W149:Y150)</f>
        <v>304460577</v>
      </c>
      <c r="X151" s="246"/>
      <c r="Y151" s="246"/>
      <c r="Z151" s="246">
        <f>SUM(Z149:AC150)</f>
        <v>353686176.87</v>
      </c>
      <c r="AA151" s="246"/>
      <c r="AB151" s="246"/>
      <c r="AC151" s="246"/>
      <c r="AD151" s="246">
        <f>SUM(AD149:AF150)</f>
        <v>272537882.11000001</v>
      </c>
      <c r="AE151" s="246"/>
      <c r="AF151" s="246"/>
    </row>
    <row r="152" spans="1:32" ht="13.5" thickBot="1" x14ac:dyDescent="0.25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253">
        <f>W151-W264</f>
        <v>0</v>
      </c>
      <c r="X152" s="253"/>
      <c r="Y152" s="253"/>
      <c r="Z152" s="253">
        <f>Z151-Z264</f>
        <v>0</v>
      </c>
      <c r="AA152" s="253"/>
      <c r="AB152" s="253"/>
      <c r="AC152" s="253"/>
      <c r="AD152" s="253">
        <f>AD151-AD264</f>
        <v>0</v>
      </c>
      <c r="AE152" s="253"/>
      <c r="AF152" s="253"/>
    </row>
    <row r="153" spans="1:32" ht="12.75" customHeight="1" x14ac:dyDescent="0.2">
      <c r="A153" s="219" t="s">
        <v>35</v>
      </c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21" t="s">
        <v>27</v>
      </c>
      <c r="X153" s="221"/>
      <c r="Y153" s="221"/>
      <c r="Z153" s="221" t="s">
        <v>28</v>
      </c>
      <c r="AA153" s="221"/>
      <c r="AB153" s="221"/>
      <c r="AC153" s="221"/>
      <c r="AD153" s="221" t="s">
        <v>29</v>
      </c>
      <c r="AE153" s="221"/>
      <c r="AF153" s="221"/>
    </row>
    <row r="154" spans="1:32" x14ac:dyDescent="0.2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</row>
    <row r="155" spans="1:32" ht="12.75" customHeight="1" x14ac:dyDescent="0.2">
      <c r="A155" s="163" t="s">
        <v>176</v>
      </c>
      <c r="B155" s="163"/>
      <c r="C155" s="163"/>
      <c r="D155" s="163"/>
      <c r="E155" s="163" t="s">
        <v>177</v>
      </c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4">
        <v>83974000</v>
      </c>
      <c r="X155" s="164"/>
      <c r="Y155" s="164"/>
      <c r="Z155" s="164">
        <v>82014339.430000007</v>
      </c>
      <c r="AA155" s="164"/>
      <c r="AB155" s="164"/>
      <c r="AC155" s="164"/>
      <c r="AD155" s="164">
        <v>80768407</v>
      </c>
      <c r="AE155" s="164"/>
      <c r="AF155" s="164"/>
    </row>
    <row r="156" spans="1:32" ht="13.5" customHeight="1" thickBot="1" x14ac:dyDescent="0.25">
      <c r="A156" s="172" t="s">
        <v>178</v>
      </c>
      <c r="B156" s="172"/>
      <c r="C156" s="172"/>
      <c r="D156" s="172"/>
      <c r="E156" s="172" t="s">
        <v>179</v>
      </c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9">
        <f>SUM(W155)</f>
        <v>83974000</v>
      </c>
      <c r="X156" s="179"/>
      <c r="Y156" s="179"/>
      <c r="Z156" s="179">
        <f>SUM(Z155)</f>
        <v>82014339.430000007</v>
      </c>
      <c r="AA156" s="179"/>
      <c r="AB156" s="179"/>
      <c r="AC156" s="179"/>
      <c r="AD156" s="179">
        <f>SUM(AD155)</f>
        <v>80768407</v>
      </c>
      <c r="AE156" s="179"/>
      <c r="AF156" s="179"/>
    </row>
    <row r="157" spans="1:32" ht="12.75" customHeight="1" x14ac:dyDescent="0.2">
      <c r="A157" s="165" t="s">
        <v>180</v>
      </c>
      <c r="B157" s="165"/>
      <c r="C157" s="165"/>
      <c r="D157" s="165"/>
      <c r="E157" s="165" t="s">
        <v>1009</v>
      </c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6">
        <v>1419880</v>
      </c>
      <c r="X157" s="166"/>
      <c r="Y157" s="166"/>
      <c r="Z157" s="166">
        <v>1650455</v>
      </c>
      <c r="AA157" s="166"/>
      <c r="AB157" s="166"/>
      <c r="AC157" s="166"/>
      <c r="AD157" s="166">
        <v>1078485</v>
      </c>
      <c r="AE157" s="166"/>
      <c r="AF157" s="166"/>
    </row>
    <row r="158" spans="1:32" ht="12.75" customHeight="1" x14ac:dyDescent="0.2">
      <c r="A158" s="163" t="s">
        <v>182</v>
      </c>
      <c r="B158" s="163"/>
      <c r="C158" s="163"/>
      <c r="D158" s="163"/>
      <c r="E158" s="163" t="s">
        <v>183</v>
      </c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4">
        <v>1147000</v>
      </c>
      <c r="X158" s="164"/>
      <c r="Y158" s="164"/>
      <c r="Z158" s="164">
        <v>1147000</v>
      </c>
      <c r="AA158" s="164"/>
      <c r="AB158" s="164"/>
      <c r="AC158" s="164"/>
      <c r="AD158" s="164">
        <v>1126392</v>
      </c>
      <c r="AE158" s="164"/>
      <c r="AF158" s="164"/>
    </row>
    <row r="159" spans="1:32" ht="12.75" customHeight="1" x14ac:dyDescent="0.2">
      <c r="A159" s="163" t="s">
        <v>1120</v>
      </c>
      <c r="B159" s="163"/>
      <c r="C159" s="163"/>
      <c r="D159" s="163"/>
      <c r="E159" s="163" t="s">
        <v>1121</v>
      </c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4">
        <v>0</v>
      </c>
      <c r="X159" s="164"/>
      <c r="Y159" s="164"/>
      <c r="Z159" s="164">
        <v>126000</v>
      </c>
      <c r="AA159" s="164"/>
      <c r="AB159" s="164"/>
      <c r="AC159" s="164"/>
      <c r="AD159" s="164">
        <v>0</v>
      </c>
      <c r="AE159" s="164"/>
      <c r="AF159" s="164"/>
    </row>
    <row r="160" spans="1:32" ht="12.75" customHeight="1" x14ac:dyDescent="0.2">
      <c r="A160" s="163" t="s">
        <v>1122</v>
      </c>
      <c r="B160" s="163"/>
      <c r="C160" s="163"/>
      <c r="D160" s="163"/>
      <c r="E160" s="163" t="s">
        <v>1304</v>
      </c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4">
        <v>0</v>
      </c>
      <c r="X160" s="164"/>
      <c r="Y160" s="164"/>
      <c r="Z160" s="164">
        <v>37370</v>
      </c>
      <c r="AA160" s="164"/>
      <c r="AB160" s="164"/>
      <c r="AC160" s="164"/>
      <c r="AD160" s="164">
        <v>37370</v>
      </c>
      <c r="AE160" s="164"/>
      <c r="AF160" s="164"/>
    </row>
    <row r="161" spans="1:32" ht="13.5" customHeight="1" thickBot="1" x14ac:dyDescent="0.25">
      <c r="A161" s="172" t="s">
        <v>184</v>
      </c>
      <c r="B161" s="172"/>
      <c r="C161" s="172"/>
      <c r="D161" s="172"/>
      <c r="E161" s="172" t="s">
        <v>185</v>
      </c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9">
        <f>SUM(W157:Y160)</f>
        <v>2566880</v>
      </c>
      <c r="X161" s="179"/>
      <c r="Y161" s="179"/>
      <c r="Z161" s="179">
        <f>SUM(Z157:AC160)</f>
        <v>2960825</v>
      </c>
      <c r="AA161" s="179"/>
      <c r="AB161" s="179"/>
      <c r="AC161" s="179"/>
      <c r="AD161" s="179">
        <f>SUM(AD157:AF160)</f>
        <v>2242247</v>
      </c>
      <c r="AE161" s="179"/>
      <c r="AF161" s="179"/>
    </row>
    <row r="162" spans="1:32" ht="12.75" customHeight="1" x14ac:dyDescent="0.2">
      <c r="A162" s="165" t="s">
        <v>186</v>
      </c>
      <c r="B162" s="165"/>
      <c r="C162" s="165"/>
      <c r="D162" s="165"/>
      <c r="E162" s="165" t="s">
        <v>1029</v>
      </c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6">
        <v>21181600</v>
      </c>
      <c r="X162" s="166"/>
      <c r="Y162" s="166"/>
      <c r="Z162" s="166">
        <v>20674459.850000001</v>
      </c>
      <c r="AA162" s="166"/>
      <c r="AB162" s="166"/>
      <c r="AC162" s="166"/>
      <c r="AD162" s="166">
        <v>20254210</v>
      </c>
      <c r="AE162" s="166"/>
      <c r="AF162" s="166"/>
    </row>
    <row r="163" spans="1:32" ht="12.75" customHeight="1" x14ac:dyDescent="0.2">
      <c r="A163" s="163" t="s">
        <v>188</v>
      </c>
      <c r="B163" s="163"/>
      <c r="C163" s="163"/>
      <c r="D163" s="163"/>
      <c r="E163" s="163" t="s">
        <v>1010</v>
      </c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4">
        <v>7673500</v>
      </c>
      <c r="X163" s="164"/>
      <c r="Y163" s="164"/>
      <c r="Z163" s="164">
        <v>7498637.7199999997</v>
      </c>
      <c r="AA163" s="164"/>
      <c r="AB163" s="164"/>
      <c r="AC163" s="164"/>
      <c r="AD163" s="164">
        <v>7345260</v>
      </c>
      <c r="AE163" s="164"/>
      <c r="AF163" s="164"/>
    </row>
    <row r="164" spans="1:32" ht="12.75" customHeight="1" x14ac:dyDescent="0.2">
      <c r="A164" s="163" t="s">
        <v>190</v>
      </c>
      <c r="B164" s="163"/>
      <c r="C164" s="163"/>
      <c r="D164" s="163"/>
      <c r="E164" s="163" t="s">
        <v>191</v>
      </c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4">
        <v>320000</v>
      </c>
      <c r="X164" s="164"/>
      <c r="Y164" s="164"/>
      <c r="Z164" s="164">
        <v>340000</v>
      </c>
      <c r="AA164" s="164"/>
      <c r="AB164" s="164"/>
      <c r="AC164" s="164"/>
      <c r="AD164" s="164">
        <v>334618</v>
      </c>
      <c r="AE164" s="164"/>
      <c r="AF164" s="164"/>
    </row>
    <row r="165" spans="1:32" ht="13.5" customHeight="1" thickBot="1" x14ac:dyDescent="0.25">
      <c r="A165" s="172" t="s">
        <v>192</v>
      </c>
      <c r="B165" s="172"/>
      <c r="C165" s="172"/>
      <c r="D165" s="172"/>
      <c r="E165" s="172" t="s">
        <v>193</v>
      </c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9">
        <f>SUM(W162:Y164)</f>
        <v>29175100</v>
      </c>
      <c r="X165" s="179"/>
      <c r="Y165" s="179"/>
      <c r="Z165" s="179">
        <f>SUM(Z162:AC164)</f>
        <v>28513097.57</v>
      </c>
      <c r="AA165" s="179"/>
      <c r="AB165" s="179"/>
      <c r="AC165" s="179"/>
      <c r="AD165" s="179">
        <f>SUM(AD162:AF164)</f>
        <v>27934088</v>
      </c>
      <c r="AE165" s="179"/>
      <c r="AF165" s="179"/>
    </row>
    <row r="166" spans="1:32" ht="12.75" customHeight="1" x14ac:dyDescent="0.2">
      <c r="A166" s="165" t="s">
        <v>521</v>
      </c>
      <c r="B166" s="165"/>
      <c r="C166" s="165"/>
      <c r="D166" s="165"/>
      <c r="E166" s="165" t="s">
        <v>457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6">
        <v>741000</v>
      </c>
      <c r="X166" s="166"/>
      <c r="Y166" s="166"/>
      <c r="Z166" s="166">
        <v>748008</v>
      </c>
      <c r="AA166" s="166"/>
      <c r="AB166" s="166"/>
      <c r="AC166" s="166"/>
      <c r="AD166" s="166">
        <v>660996</v>
      </c>
      <c r="AE166" s="166"/>
      <c r="AF166" s="166"/>
    </row>
    <row r="167" spans="1:32" ht="13.5" customHeight="1" thickBot="1" x14ac:dyDescent="0.25">
      <c r="A167" s="172" t="s">
        <v>522</v>
      </c>
      <c r="B167" s="172"/>
      <c r="C167" s="172"/>
      <c r="D167" s="172"/>
      <c r="E167" s="172" t="s">
        <v>457</v>
      </c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9">
        <f>SUM(W166)</f>
        <v>741000</v>
      </c>
      <c r="X167" s="179"/>
      <c r="Y167" s="179"/>
      <c r="Z167" s="179">
        <f>SUM(Z166)</f>
        <v>748008</v>
      </c>
      <c r="AA167" s="179"/>
      <c r="AB167" s="179"/>
      <c r="AC167" s="179"/>
      <c r="AD167" s="179">
        <f>SUM(AD166)</f>
        <v>660996</v>
      </c>
      <c r="AE167" s="179"/>
      <c r="AF167" s="179"/>
    </row>
    <row r="168" spans="1:32" ht="13.5" customHeight="1" thickBot="1" x14ac:dyDescent="0.25">
      <c r="A168" s="177" t="s">
        <v>194</v>
      </c>
      <c r="B168" s="177"/>
      <c r="C168" s="177"/>
      <c r="D168" s="177"/>
      <c r="E168" s="177" t="s">
        <v>195</v>
      </c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8">
        <f>SUM(W167,W165,W161,W156)</f>
        <v>116456980</v>
      </c>
      <c r="X168" s="178"/>
      <c r="Y168" s="178"/>
      <c r="Z168" s="178">
        <f>SUM(Z167,Z165,Z161,Z156)</f>
        <v>114236270</v>
      </c>
      <c r="AA168" s="178"/>
      <c r="AB168" s="178"/>
      <c r="AC168" s="178"/>
      <c r="AD168" s="178">
        <f>SUM(AD167,AD165,AD161,AD156)</f>
        <v>111605738</v>
      </c>
      <c r="AE168" s="178"/>
      <c r="AF168" s="178"/>
    </row>
    <row r="169" spans="1:32" ht="12.75" customHeight="1" x14ac:dyDescent="0.2">
      <c r="A169" s="165" t="s">
        <v>423</v>
      </c>
      <c r="B169" s="165"/>
      <c r="C169" s="165"/>
      <c r="D169" s="165"/>
      <c r="E169" s="165" t="s">
        <v>409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6">
        <v>7000</v>
      </c>
      <c r="X169" s="166"/>
      <c r="Y169" s="166"/>
      <c r="Z169" s="166">
        <v>7000</v>
      </c>
      <c r="AA169" s="166"/>
      <c r="AB169" s="166"/>
      <c r="AC169" s="166"/>
      <c r="AD169" s="166">
        <v>6757</v>
      </c>
      <c r="AE169" s="166"/>
      <c r="AF169" s="166"/>
    </row>
    <row r="170" spans="1:32" ht="12.75" customHeight="1" x14ac:dyDescent="0.2">
      <c r="A170" s="163" t="s">
        <v>196</v>
      </c>
      <c r="B170" s="163"/>
      <c r="C170" s="163"/>
      <c r="D170" s="163"/>
      <c r="E170" s="163" t="s">
        <v>197</v>
      </c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4">
        <v>194000</v>
      </c>
      <c r="X170" s="164"/>
      <c r="Y170" s="164"/>
      <c r="Z170" s="164">
        <v>152559.9</v>
      </c>
      <c r="AA170" s="164"/>
      <c r="AB170" s="164"/>
      <c r="AC170" s="164"/>
      <c r="AD170" s="164">
        <v>111229.4</v>
      </c>
      <c r="AE170" s="164"/>
      <c r="AF170" s="164"/>
    </row>
    <row r="171" spans="1:32" ht="12.75" customHeight="1" x14ac:dyDescent="0.2">
      <c r="A171" s="163" t="s">
        <v>198</v>
      </c>
      <c r="B171" s="163"/>
      <c r="C171" s="163"/>
      <c r="D171" s="163"/>
      <c r="E171" s="163" t="s">
        <v>199</v>
      </c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4">
        <v>436000</v>
      </c>
      <c r="X171" s="164"/>
      <c r="Y171" s="164"/>
      <c r="Z171" s="164">
        <v>517071</v>
      </c>
      <c r="AA171" s="164"/>
      <c r="AB171" s="164"/>
      <c r="AC171" s="164"/>
      <c r="AD171" s="164">
        <v>510835.7</v>
      </c>
      <c r="AE171" s="164"/>
      <c r="AF171" s="164"/>
    </row>
    <row r="172" spans="1:32" ht="12.75" customHeight="1" x14ac:dyDescent="0.2">
      <c r="A172" s="163" t="s">
        <v>200</v>
      </c>
      <c r="B172" s="163"/>
      <c r="C172" s="163"/>
      <c r="D172" s="163"/>
      <c r="E172" s="163" t="s">
        <v>201</v>
      </c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4">
        <v>191000</v>
      </c>
      <c r="X172" s="164"/>
      <c r="Y172" s="164"/>
      <c r="Z172" s="164">
        <v>237500</v>
      </c>
      <c r="AA172" s="164"/>
      <c r="AB172" s="164"/>
      <c r="AC172" s="164"/>
      <c r="AD172" s="164">
        <v>179399</v>
      </c>
      <c r="AE172" s="164"/>
      <c r="AF172" s="164"/>
    </row>
    <row r="173" spans="1:32" ht="12.75" customHeight="1" x14ac:dyDescent="0.2">
      <c r="A173" s="163" t="s">
        <v>202</v>
      </c>
      <c r="B173" s="163"/>
      <c r="C173" s="163"/>
      <c r="D173" s="163"/>
      <c r="E173" s="163" t="s">
        <v>203</v>
      </c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4">
        <v>2273000</v>
      </c>
      <c r="X173" s="164"/>
      <c r="Y173" s="164"/>
      <c r="Z173" s="164">
        <v>4952586.54</v>
      </c>
      <c r="AA173" s="164"/>
      <c r="AB173" s="164"/>
      <c r="AC173" s="164"/>
      <c r="AD173" s="164">
        <v>4322206.72</v>
      </c>
      <c r="AE173" s="164"/>
      <c r="AF173" s="164"/>
    </row>
    <row r="174" spans="1:32" ht="12.75" customHeight="1" x14ac:dyDescent="0.2">
      <c r="A174" s="163" t="s">
        <v>204</v>
      </c>
      <c r="B174" s="163"/>
      <c r="C174" s="163"/>
      <c r="D174" s="163"/>
      <c r="E174" s="163" t="s">
        <v>205</v>
      </c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4">
        <v>510000</v>
      </c>
      <c r="X174" s="164"/>
      <c r="Y174" s="164"/>
      <c r="Z174" s="164">
        <v>961830</v>
      </c>
      <c r="AA174" s="164"/>
      <c r="AB174" s="164"/>
      <c r="AC174" s="164"/>
      <c r="AD174" s="164">
        <v>931830</v>
      </c>
      <c r="AE174" s="164"/>
      <c r="AF174" s="164"/>
    </row>
    <row r="175" spans="1:32" ht="12.75" customHeight="1" x14ac:dyDescent="0.2">
      <c r="A175" s="163" t="s">
        <v>206</v>
      </c>
      <c r="B175" s="163"/>
      <c r="C175" s="163"/>
      <c r="D175" s="163"/>
      <c r="E175" s="163" t="s">
        <v>207</v>
      </c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4">
        <v>5403000</v>
      </c>
      <c r="X175" s="164"/>
      <c r="Y175" s="164"/>
      <c r="Z175" s="164">
        <v>5701767.3399999999</v>
      </c>
      <c r="AA175" s="164"/>
      <c r="AB175" s="164"/>
      <c r="AC175" s="164"/>
      <c r="AD175" s="164">
        <v>4524933.1100000003</v>
      </c>
      <c r="AE175" s="164"/>
      <c r="AF175" s="164"/>
    </row>
    <row r="176" spans="1:32" ht="13.5" customHeight="1" thickBot="1" x14ac:dyDescent="0.25">
      <c r="A176" s="172" t="s">
        <v>208</v>
      </c>
      <c r="B176" s="172"/>
      <c r="C176" s="172"/>
      <c r="D176" s="172"/>
      <c r="E176" s="172" t="s">
        <v>209</v>
      </c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9">
        <f>SUM(W169:Y175)</f>
        <v>9014000</v>
      </c>
      <c r="X176" s="179"/>
      <c r="Y176" s="179"/>
      <c r="Z176" s="179">
        <f>SUM(Z169:AC175)</f>
        <v>12530314.780000001</v>
      </c>
      <c r="AA176" s="179"/>
      <c r="AB176" s="179"/>
      <c r="AC176" s="179"/>
      <c r="AD176" s="179">
        <f>SUM(AD169:AF175)</f>
        <v>10587190.93</v>
      </c>
      <c r="AE176" s="179"/>
      <c r="AF176" s="179"/>
    </row>
    <row r="177" spans="1:32" ht="12.75" customHeight="1" x14ac:dyDescent="0.2">
      <c r="A177" s="165" t="s">
        <v>210</v>
      </c>
      <c r="B177" s="165"/>
      <c r="C177" s="165"/>
      <c r="D177" s="165"/>
      <c r="E177" s="165" t="s">
        <v>211</v>
      </c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6">
        <v>876000</v>
      </c>
      <c r="X177" s="166"/>
      <c r="Y177" s="166"/>
      <c r="Z177" s="166">
        <v>876000</v>
      </c>
      <c r="AA177" s="166"/>
      <c r="AB177" s="166"/>
      <c r="AC177" s="166"/>
      <c r="AD177" s="166">
        <v>687518.33</v>
      </c>
      <c r="AE177" s="166"/>
      <c r="AF177" s="166"/>
    </row>
    <row r="178" spans="1:32" ht="13.5" customHeight="1" thickBot="1" x14ac:dyDescent="0.25">
      <c r="A178" s="172" t="s">
        <v>212</v>
      </c>
      <c r="B178" s="172"/>
      <c r="C178" s="172"/>
      <c r="D178" s="172"/>
      <c r="E178" s="172" t="s">
        <v>213</v>
      </c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9">
        <f>SUM(W177)</f>
        <v>876000</v>
      </c>
      <c r="X178" s="179"/>
      <c r="Y178" s="179"/>
      <c r="Z178" s="179">
        <f>SUM(Z177)</f>
        <v>876000</v>
      </c>
      <c r="AA178" s="179"/>
      <c r="AB178" s="179"/>
      <c r="AC178" s="179"/>
      <c r="AD178" s="179">
        <f>SUM(AD177)</f>
        <v>687518.33</v>
      </c>
      <c r="AE178" s="179"/>
      <c r="AF178" s="179"/>
    </row>
    <row r="179" spans="1:32" ht="12.75" customHeight="1" x14ac:dyDescent="0.2">
      <c r="A179" s="165" t="s">
        <v>214</v>
      </c>
      <c r="B179" s="165"/>
      <c r="C179" s="165"/>
      <c r="D179" s="165"/>
      <c r="E179" s="165" t="s">
        <v>215</v>
      </c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6">
        <v>3128000</v>
      </c>
      <c r="X179" s="166"/>
      <c r="Y179" s="166"/>
      <c r="Z179" s="166">
        <v>3225639</v>
      </c>
      <c r="AA179" s="166"/>
      <c r="AB179" s="166"/>
      <c r="AC179" s="166"/>
      <c r="AD179" s="166">
        <v>2968542.83</v>
      </c>
      <c r="AE179" s="166"/>
      <c r="AF179" s="166"/>
    </row>
    <row r="180" spans="1:32" ht="12.75" customHeight="1" x14ac:dyDescent="0.2">
      <c r="A180" s="163" t="s">
        <v>424</v>
      </c>
      <c r="B180" s="163"/>
      <c r="C180" s="163"/>
      <c r="D180" s="163"/>
      <c r="E180" s="163" t="s">
        <v>425</v>
      </c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4">
        <v>404000</v>
      </c>
      <c r="X180" s="164"/>
      <c r="Y180" s="164"/>
      <c r="Z180" s="164">
        <v>509500</v>
      </c>
      <c r="AA180" s="164"/>
      <c r="AB180" s="164"/>
      <c r="AC180" s="164"/>
      <c r="AD180" s="164">
        <v>492020.22</v>
      </c>
      <c r="AE180" s="164"/>
      <c r="AF180" s="164"/>
    </row>
    <row r="181" spans="1:32" ht="12.75" customHeight="1" x14ac:dyDescent="0.2">
      <c r="A181" s="163" t="s">
        <v>216</v>
      </c>
      <c r="B181" s="163"/>
      <c r="C181" s="163"/>
      <c r="D181" s="163"/>
      <c r="E181" s="163" t="s">
        <v>217</v>
      </c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4">
        <v>1483000</v>
      </c>
      <c r="X181" s="164"/>
      <c r="Y181" s="164"/>
      <c r="Z181" s="164">
        <v>1473474</v>
      </c>
      <c r="AA181" s="164"/>
      <c r="AB181" s="164"/>
      <c r="AC181" s="164"/>
      <c r="AD181" s="164">
        <v>786724.61</v>
      </c>
      <c r="AE181" s="164"/>
      <c r="AF181" s="164"/>
    </row>
    <row r="182" spans="1:32" ht="12.75" customHeight="1" x14ac:dyDescent="0.2">
      <c r="A182" s="163" t="s">
        <v>218</v>
      </c>
      <c r="B182" s="163"/>
      <c r="C182" s="163"/>
      <c r="D182" s="163"/>
      <c r="E182" s="163" t="s">
        <v>219</v>
      </c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4">
        <v>6449000</v>
      </c>
      <c r="X182" s="164"/>
      <c r="Y182" s="164"/>
      <c r="Z182" s="164">
        <v>6556479</v>
      </c>
      <c r="AA182" s="164"/>
      <c r="AB182" s="164"/>
      <c r="AC182" s="164"/>
      <c r="AD182" s="164">
        <v>4201553.7</v>
      </c>
      <c r="AE182" s="164"/>
      <c r="AF182" s="164"/>
    </row>
    <row r="183" spans="1:32" ht="12.75" customHeight="1" x14ac:dyDescent="0.2">
      <c r="A183" s="163" t="s">
        <v>220</v>
      </c>
      <c r="B183" s="163"/>
      <c r="C183" s="163"/>
      <c r="D183" s="163"/>
      <c r="E183" s="163" t="s">
        <v>221</v>
      </c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4">
        <v>1932000</v>
      </c>
      <c r="X183" s="164"/>
      <c r="Y183" s="164"/>
      <c r="Z183" s="164">
        <v>1804631</v>
      </c>
      <c r="AA183" s="164"/>
      <c r="AB183" s="164"/>
      <c r="AC183" s="164"/>
      <c r="AD183" s="164">
        <v>1242596.45</v>
      </c>
      <c r="AE183" s="164"/>
      <c r="AF183" s="164"/>
    </row>
    <row r="184" spans="1:32" ht="13.5" customHeight="1" thickBot="1" x14ac:dyDescent="0.25">
      <c r="A184" s="172" t="s">
        <v>222</v>
      </c>
      <c r="B184" s="172"/>
      <c r="C184" s="172"/>
      <c r="D184" s="172"/>
      <c r="E184" s="172" t="s">
        <v>223</v>
      </c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9">
        <f>SUM(W179:Y183)</f>
        <v>13396000</v>
      </c>
      <c r="X184" s="179"/>
      <c r="Y184" s="179"/>
      <c r="Z184" s="179">
        <f>SUM(Z179:AC183)</f>
        <v>13569723</v>
      </c>
      <c r="AA184" s="179"/>
      <c r="AB184" s="179"/>
      <c r="AC184" s="179"/>
      <c r="AD184" s="179">
        <f>SUM(AD179:AF183)</f>
        <v>9691437.8099999987</v>
      </c>
      <c r="AE184" s="179"/>
      <c r="AF184" s="179"/>
    </row>
    <row r="185" spans="1:32" ht="12.75" customHeight="1" x14ac:dyDescent="0.2">
      <c r="A185" s="165" t="s">
        <v>224</v>
      </c>
      <c r="B185" s="165"/>
      <c r="C185" s="165"/>
      <c r="D185" s="165"/>
      <c r="E185" s="165" t="s">
        <v>225</v>
      </c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6">
        <v>1258000</v>
      </c>
      <c r="X185" s="166"/>
      <c r="Y185" s="166"/>
      <c r="Z185" s="166">
        <v>1556500</v>
      </c>
      <c r="AA185" s="166"/>
      <c r="AB185" s="166"/>
      <c r="AC185" s="166"/>
      <c r="AD185" s="166">
        <v>1523257.08</v>
      </c>
      <c r="AE185" s="166"/>
      <c r="AF185" s="166"/>
    </row>
    <row r="186" spans="1:32" ht="12.75" customHeight="1" x14ac:dyDescent="0.2">
      <c r="A186" s="163" t="s">
        <v>226</v>
      </c>
      <c r="B186" s="163"/>
      <c r="C186" s="163"/>
      <c r="D186" s="163"/>
      <c r="E186" s="163" t="s">
        <v>227</v>
      </c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4">
        <v>1871000</v>
      </c>
      <c r="X186" s="164"/>
      <c r="Y186" s="164"/>
      <c r="Z186" s="164">
        <v>1678007.9</v>
      </c>
      <c r="AA186" s="164"/>
      <c r="AB186" s="164"/>
      <c r="AC186" s="164"/>
      <c r="AD186" s="164">
        <v>1437406.46</v>
      </c>
      <c r="AE186" s="164"/>
      <c r="AF186" s="164"/>
    </row>
    <row r="187" spans="1:32" ht="12.75" customHeight="1" x14ac:dyDescent="0.2">
      <c r="A187" s="163" t="s">
        <v>228</v>
      </c>
      <c r="B187" s="163"/>
      <c r="C187" s="163"/>
      <c r="D187" s="163"/>
      <c r="E187" s="163" t="s">
        <v>1011</v>
      </c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4">
        <v>1074000</v>
      </c>
      <c r="X187" s="164"/>
      <c r="Y187" s="164"/>
      <c r="Z187" s="164">
        <v>1089500</v>
      </c>
      <c r="AA187" s="164"/>
      <c r="AB187" s="164"/>
      <c r="AC187" s="164"/>
      <c r="AD187" s="164">
        <v>1058773.82</v>
      </c>
      <c r="AE187" s="164"/>
      <c r="AF187" s="164"/>
    </row>
    <row r="188" spans="1:32" ht="12.75" customHeight="1" x14ac:dyDescent="0.2">
      <c r="A188" s="163" t="s">
        <v>230</v>
      </c>
      <c r="B188" s="163"/>
      <c r="C188" s="163"/>
      <c r="D188" s="163"/>
      <c r="E188" s="163" t="s">
        <v>231</v>
      </c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4">
        <v>6075640</v>
      </c>
      <c r="X188" s="164"/>
      <c r="Y188" s="164"/>
      <c r="Z188" s="164">
        <v>6428647</v>
      </c>
      <c r="AA188" s="164"/>
      <c r="AB188" s="164"/>
      <c r="AC188" s="164"/>
      <c r="AD188" s="164">
        <v>6159195.4299999997</v>
      </c>
      <c r="AE188" s="164"/>
      <c r="AF188" s="164"/>
    </row>
    <row r="189" spans="1:32" ht="12.75" customHeight="1" x14ac:dyDescent="0.2">
      <c r="A189" s="163" t="s">
        <v>232</v>
      </c>
      <c r="B189" s="163"/>
      <c r="C189" s="163"/>
      <c r="D189" s="163"/>
      <c r="E189" s="163" t="s">
        <v>233</v>
      </c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4">
        <v>545000</v>
      </c>
      <c r="X189" s="164"/>
      <c r="Y189" s="164"/>
      <c r="Z189" s="164">
        <v>1210991</v>
      </c>
      <c r="AA189" s="164"/>
      <c r="AB189" s="164"/>
      <c r="AC189" s="164"/>
      <c r="AD189" s="164">
        <v>644001.18999999994</v>
      </c>
      <c r="AE189" s="164"/>
      <c r="AF189" s="164"/>
    </row>
    <row r="190" spans="1:32" ht="12.75" customHeight="1" x14ac:dyDescent="0.2">
      <c r="A190" s="163" t="s">
        <v>234</v>
      </c>
      <c r="B190" s="163"/>
      <c r="C190" s="163"/>
      <c r="D190" s="163"/>
      <c r="E190" s="163" t="s">
        <v>235</v>
      </c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4">
        <v>2851700</v>
      </c>
      <c r="X190" s="164"/>
      <c r="Y190" s="164"/>
      <c r="Z190" s="164">
        <v>2302731</v>
      </c>
      <c r="AA190" s="164"/>
      <c r="AB190" s="164"/>
      <c r="AC190" s="164"/>
      <c r="AD190" s="164">
        <v>1643498</v>
      </c>
      <c r="AE190" s="164"/>
      <c r="AF190" s="164"/>
    </row>
    <row r="191" spans="1:32" ht="12.75" customHeight="1" x14ac:dyDescent="0.2">
      <c r="A191" s="163" t="s">
        <v>529</v>
      </c>
      <c r="B191" s="163"/>
      <c r="C191" s="163"/>
      <c r="D191" s="163"/>
      <c r="E191" s="163" t="s">
        <v>909</v>
      </c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4">
        <v>3593000</v>
      </c>
      <c r="X191" s="164"/>
      <c r="Y191" s="164"/>
      <c r="Z191" s="164">
        <v>3721844</v>
      </c>
      <c r="AA191" s="164"/>
      <c r="AB191" s="164"/>
      <c r="AC191" s="164"/>
      <c r="AD191" s="164">
        <v>3529114.84</v>
      </c>
      <c r="AE191" s="164"/>
      <c r="AF191" s="164"/>
    </row>
    <row r="192" spans="1:32" ht="12.75" customHeight="1" x14ac:dyDescent="0.2">
      <c r="A192" s="163" t="s">
        <v>236</v>
      </c>
      <c r="B192" s="163"/>
      <c r="C192" s="163"/>
      <c r="D192" s="163"/>
      <c r="E192" s="163" t="s">
        <v>237</v>
      </c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4">
        <v>18110590</v>
      </c>
      <c r="X192" s="164"/>
      <c r="Y192" s="164"/>
      <c r="Z192" s="164">
        <v>18213973.899999999</v>
      </c>
      <c r="AA192" s="164"/>
      <c r="AB192" s="164"/>
      <c r="AC192" s="164"/>
      <c r="AD192" s="164">
        <v>17016314.59</v>
      </c>
      <c r="AE192" s="164"/>
      <c r="AF192" s="164"/>
    </row>
    <row r="193" spans="1:32" ht="13.5" customHeight="1" thickBot="1" x14ac:dyDescent="0.25">
      <c r="A193" s="172" t="s">
        <v>238</v>
      </c>
      <c r="B193" s="172"/>
      <c r="C193" s="172"/>
      <c r="D193" s="172"/>
      <c r="E193" s="172" t="s">
        <v>239</v>
      </c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9">
        <f>SUM(W185:Y192)</f>
        <v>35378930</v>
      </c>
      <c r="X193" s="179"/>
      <c r="Y193" s="179"/>
      <c r="Z193" s="179">
        <f>SUM(Z185:AC192)</f>
        <v>36202194.799999997</v>
      </c>
      <c r="AA193" s="179"/>
      <c r="AB193" s="179"/>
      <c r="AC193" s="179"/>
      <c r="AD193" s="179">
        <f>SUM(AD185:AF192)</f>
        <v>33011561.409999996</v>
      </c>
      <c r="AE193" s="179"/>
      <c r="AF193" s="179"/>
    </row>
    <row r="194" spans="1:32" ht="12.75" customHeight="1" x14ac:dyDescent="0.2">
      <c r="A194" s="165" t="s">
        <v>240</v>
      </c>
      <c r="B194" s="165"/>
      <c r="C194" s="165"/>
      <c r="D194" s="165"/>
      <c r="E194" s="165" t="s">
        <v>241</v>
      </c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6">
        <v>5290000</v>
      </c>
      <c r="X194" s="166"/>
      <c r="Y194" s="166"/>
      <c r="Z194" s="166">
        <v>7242590.5999999996</v>
      </c>
      <c r="AA194" s="166"/>
      <c r="AB194" s="166"/>
      <c r="AC194" s="166"/>
      <c r="AD194" s="166">
        <v>5570880.3799999999</v>
      </c>
      <c r="AE194" s="166"/>
      <c r="AF194" s="166"/>
    </row>
    <row r="195" spans="1:32" ht="12.75" customHeight="1" x14ac:dyDescent="0.2">
      <c r="A195" s="163" t="s">
        <v>242</v>
      </c>
      <c r="B195" s="163"/>
      <c r="C195" s="163"/>
      <c r="D195" s="163"/>
      <c r="E195" s="163" t="s">
        <v>1027</v>
      </c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4">
        <v>222000</v>
      </c>
      <c r="X195" s="164"/>
      <c r="Y195" s="164"/>
      <c r="Z195" s="164">
        <v>166480</v>
      </c>
      <c r="AA195" s="164"/>
      <c r="AB195" s="164"/>
      <c r="AC195" s="164"/>
      <c r="AD195" s="164">
        <v>159723.9</v>
      </c>
      <c r="AE195" s="164"/>
      <c r="AF195" s="164"/>
    </row>
    <row r="196" spans="1:32" ht="12.75" customHeight="1" x14ac:dyDescent="0.2">
      <c r="A196" s="163" t="s">
        <v>244</v>
      </c>
      <c r="B196" s="163"/>
      <c r="C196" s="163"/>
      <c r="D196" s="163"/>
      <c r="E196" s="163" t="s">
        <v>245</v>
      </c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4">
        <v>663000</v>
      </c>
      <c r="X196" s="164"/>
      <c r="Y196" s="164"/>
      <c r="Z196" s="164">
        <v>580138</v>
      </c>
      <c r="AA196" s="164"/>
      <c r="AB196" s="164"/>
      <c r="AC196" s="164"/>
      <c r="AD196" s="164">
        <v>406186</v>
      </c>
      <c r="AE196" s="164"/>
      <c r="AF196" s="164"/>
    </row>
    <row r="197" spans="1:32" ht="12.75" customHeight="1" x14ac:dyDescent="0.2">
      <c r="A197" s="163" t="s">
        <v>246</v>
      </c>
      <c r="B197" s="163"/>
      <c r="C197" s="163"/>
      <c r="D197" s="163"/>
      <c r="E197" s="163" t="s">
        <v>247</v>
      </c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4">
        <v>272500</v>
      </c>
      <c r="X197" s="164"/>
      <c r="Y197" s="164"/>
      <c r="Z197" s="164">
        <v>396381</v>
      </c>
      <c r="AA197" s="164"/>
      <c r="AB197" s="164"/>
      <c r="AC197" s="164"/>
      <c r="AD197" s="164">
        <v>267167</v>
      </c>
      <c r="AE197" s="164"/>
      <c r="AF197" s="164"/>
    </row>
    <row r="198" spans="1:32" ht="12.75" customHeight="1" x14ac:dyDescent="0.2">
      <c r="A198" s="163" t="s">
        <v>410</v>
      </c>
      <c r="B198" s="163"/>
      <c r="C198" s="163"/>
      <c r="D198" s="163"/>
      <c r="E198" s="163" t="s">
        <v>411</v>
      </c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4">
        <v>21000</v>
      </c>
      <c r="X198" s="164"/>
      <c r="Y198" s="164"/>
      <c r="Z198" s="164">
        <v>24561</v>
      </c>
      <c r="AA198" s="164"/>
      <c r="AB198" s="164"/>
      <c r="AC198" s="164"/>
      <c r="AD198" s="164">
        <v>12059</v>
      </c>
      <c r="AE198" s="164"/>
      <c r="AF198" s="164"/>
    </row>
    <row r="199" spans="1:32" ht="12.75" customHeight="1" x14ac:dyDescent="0.2">
      <c r="A199" s="163" t="s">
        <v>248</v>
      </c>
      <c r="B199" s="163"/>
      <c r="C199" s="163"/>
      <c r="D199" s="163"/>
      <c r="E199" s="163" t="s">
        <v>1012</v>
      </c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4">
        <v>150000</v>
      </c>
      <c r="X199" s="164"/>
      <c r="Y199" s="164"/>
      <c r="Z199" s="164">
        <v>218000</v>
      </c>
      <c r="AA199" s="164"/>
      <c r="AB199" s="164"/>
      <c r="AC199" s="164"/>
      <c r="AD199" s="164">
        <v>217418.4</v>
      </c>
      <c r="AE199" s="164"/>
      <c r="AF199" s="164"/>
    </row>
    <row r="200" spans="1:32" ht="12.75" customHeight="1" x14ac:dyDescent="0.2">
      <c r="A200" s="163" t="s">
        <v>1191</v>
      </c>
      <c r="B200" s="163"/>
      <c r="C200" s="163"/>
      <c r="D200" s="163"/>
      <c r="E200" s="163" t="s">
        <v>1192</v>
      </c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4">
        <v>0</v>
      </c>
      <c r="X200" s="164"/>
      <c r="Y200" s="164"/>
      <c r="Z200" s="164">
        <v>10137</v>
      </c>
      <c r="AA200" s="164"/>
      <c r="AB200" s="164"/>
      <c r="AC200" s="164"/>
      <c r="AD200" s="164">
        <v>10137</v>
      </c>
      <c r="AE200" s="164"/>
      <c r="AF200" s="164"/>
    </row>
    <row r="201" spans="1:32" ht="13.5" customHeight="1" thickBot="1" x14ac:dyDescent="0.25">
      <c r="A201" s="172" t="s">
        <v>250</v>
      </c>
      <c r="B201" s="172"/>
      <c r="C201" s="172"/>
      <c r="D201" s="172"/>
      <c r="E201" s="172" t="s">
        <v>251</v>
      </c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9">
        <f>SUM(W194:Y200)</f>
        <v>6618500</v>
      </c>
      <c r="X201" s="179"/>
      <c r="Y201" s="179"/>
      <c r="Z201" s="179">
        <f>SUM(Z194:AC200)</f>
        <v>8638287.5999999996</v>
      </c>
      <c r="AA201" s="179"/>
      <c r="AB201" s="179"/>
      <c r="AC201" s="179"/>
      <c r="AD201" s="179">
        <f>SUM(AD194:AF200)</f>
        <v>6643571.6800000006</v>
      </c>
      <c r="AE201" s="179"/>
      <c r="AF201" s="179"/>
    </row>
    <row r="202" spans="1:32" ht="12.75" customHeight="1" x14ac:dyDescent="0.2">
      <c r="A202" s="165" t="s">
        <v>534</v>
      </c>
      <c r="B202" s="165"/>
      <c r="C202" s="165"/>
      <c r="D202" s="165"/>
      <c r="E202" s="165" t="s">
        <v>459</v>
      </c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6">
        <v>0</v>
      </c>
      <c r="X202" s="166"/>
      <c r="Y202" s="166"/>
      <c r="Z202" s="166">
        <v>200</v>
      </c>
      <c r="AA202" s="166"/>
      <c r="AB202" s="166"/>
      <c r="AC202" s="166"/>
      <c r="AD202" s="166">
        <v>200</v>
      </c>
      <c r="AE202" s="166"/>
      <c r="AF202" s="166"/>
    </row>
    <row r="203" spans="1:32" ht="12.75" customHeight="1" x14ac:dyDescent="0.2">
      <c r="A203" s="163" t="s">
        <v>252</v>
      </c>
      <c r="B203" s="163"/>
      <c r="C203" s="163"/>
      <c r="D203" s="163"/>
      <c r="E203" s="163" t="s">
        <v>1013</v>
      </c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4">
        <v>10000</v>
      </c>
      <c r="X203" s="164"/>
      <c r="Y203" s="164"/>
      <c r="Z203" s="164">
        <v>59904</v>
      </c>
      <c r="AA203" s="164"/>
      <c r="AB203" s="164"/>
      <c r="AC203" s="164"/>
      <c r="AD203" s="164">
        <v>48448</v>
      </c>
      <c r="AE203" s="164"/>
      <c r="AF203" s="164"/>
    </row>
    <row r="204" spans="1:32" ht="12.75" customHeight="1" x14ac:dyDescent="0.2">
      <c r="A204" s="163" t="s">
        <v>253</v>
      </c>
      <c r="B204" s="163"/>
      <c r="C204" s="163"/>
      <c r="D204" s="163"/>
      <c r="E204" s="163" t="s">
        <v>1014</v>
      </c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4">
        <v>700000</v>
      </c>
      <c r="X204" s="164"/>
      <c r="Y204" s="164"/>
      <c r="Z204" s="164">
        <v>700000</v>
      </c>
      <c r="AA204" s="164"/>
      <c r="AB204" s="164"/>
      <c r="AC204" s="164"/>
      <c r="AD204" s="164">
        <v>624120.9</v>
      </c>
      <c r="AE204" s="164"/>
      <c r="AF204" s="164"/>
    </row>
    <row r="205" spans="1:32" ht="12.75" customHeight="1" x14ac:dyDescent="0.2">
      <c r="A205" s="163" t="s">
        <v>255</v>
      </c>
      <c r="B205" s="163"/>
      <c r="C205" s="163"/>
      <c r="D205" s="163"/>
      <c r="E205" s="163" t="s">
        <v>1015</v>
      </c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4">
        <v>75000</v>
      </c>
      <c r="X205" s="164"/>
      <c r="Y205" s="164"/>
      <c r="Z205" s="164">
        <v>87594</v>
      </c>
      <c r="AA205" s="164"/>
      <c r="AB205" s="164"/>
      <c r="AC205" s="164"/>
      <c r="AD205" s="164">
        <v>37576.699999999997</v>
      </c>
      <c r="AE205" s="164"/>
      <c r="AF205" s="164"/>
    </row>
    <row r="206" spans="1:32" ht="12.75" customHeight="1" x14ac:dyDescent="0.2">
      <c r="A206" s="163" t="s">
        <v>412</v>
      </c>
      <c r="B206" s="163"/>
      <c r="C206" s="163"/>
      <c r="D206" s="163"/>
      <c r="E206" s="163" t="s">
        <v>413</v>
      </c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4">
        <v>89000</v>
      </c>
      <c r="X206" s="164"/>
      <c r="Y206" s="164"/>
      <c r="Z206" s="164">
        <v>89000</v>
      </c>
      <c r="AA206" s="164"/>
      <c r="AB206" s="164"/>
      <c r="AC206" s="164"/>
      <c r="AD206" s="164">
        <v>0</v>
      </c>
      <c r="AE206" s="164"/>
      <c r="AF206" s="164"/>
    </row>
    <row r="207" spans="1:32" ht="23.1" customHeight="1" x14ac:dyDescent="0.2">
      <c r="A207" s="163" t="s">
        <v>536</v>
      </c>
      <c r="B207" s="163"/>
      <c r="C207" s="163"/>
      <c r="D207" s="163"/>
      <c r="E207" s="163" t="s">
        <v>1016</v>
      </c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4">
        <v>14000</v>
      </c>
      <c r="X207" s="164"/>
      <c r="Y207" s="164"/>
      <c r="Z207" s="164">
        <v>15000</v>
      </c>
      <c r="AA207" s="164"/>
      <c r="AB207" s="164"/>
      <c r="AC207" s="164"/>
      <c r="AD207" s="164">
        <v>12708</v>
      </c>
      <c r="AE207" s="164"/>
      <c r="AF207" s="164"/>
    </row>
    <row r="208" spans="1:32" ht="13.5" customHeight="1" thickBot="1" x14ac:dyDescent="0.25">
      <c r="A208" s="172" t="s">
        <v>257</v>
      </c>
      <c r="B208" s="172"/>
      <c r="C208" s="172"/>
      <c r="D208" s="172"/>
      <c r="E208" s="172" t="s">
        <v>258</v>
      </c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9">
        <f>SUM(W202:Y207)</f>
        <v>888000</v>
      </c>
      <c r="X208" s="179"/>
      <c r="Y208" s="179"/>
      <c r="Z208" s="179">
        <f>SUM(Z202:AC207)</f>
        <v>951698</v>
      </c>
      <c r="AA208" s="179"/>
      <c r="AB208" s="179"/>
      <c r="AC208" s="179"/>
      <c r="AD208" s="179">
        <f>SUM(AD202:AF207)</f>
        <v>723053.6</v>
      </c>
      <c r="AE208" s="179"/>
      <c r="AF208" s="179"/>
    </row>
    <row r="209" spans="1:32" ht="13.5" customHeight="1" thickBot="1" x14ac:dyDescent="0.25">
      <c r="A209" s="177" t="s">
        <v>259</v>
      </c>
      <c r="B209" s="177"/>
      <c r="C209" s="177"/>
      <c r="D209" s="177"/>
      <c r="E209" s="177" t="s">
        <v>260</v>
      </c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8">
        <f>SUM(W208,W201,W193,W184,W178,W176)</f>
        <v>66171430</v>
      </c>
      <c r="X209" s="178"/>
      <c r="Y209" s="178"/>
      <c r="Z209" s="178">
        <f>SUM(Z208,Z201,Z193,Z184,Z178,Z176)</f>
        <v>72768218.180000007</v>
      </c>
      <c r="AA209" s="178"/>
      <c r="AB209" s="178"/>
      <c r="AC209" s="178"/>
      <c r="AD209" s="178">
        <f>SUM(AD208,AD201,AD193,AD184,AD178,AD176)</f>
        <v>61344333.759999998</v>
      </c>
      <c r="AE209" s="178"/>
      <c r="AF209" s="178"/>
    </row>
    <row r="210" spans="1:32" ht="12.75" customHeight="1" x14ac:dyDescent="0.2">
      <c r="A210" s="165" t="s">
        <v>261</v>
      </c>
      <c r="B210" s="165"/>
      <c r="C210" s="165"/>
      <c r="D210" s="165"/>
      <c r="E210" s="165" t="s">
        <v>1017</v>
      </c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6">
        <v>0</v>
      </c>
      <c r="X210" s="166"/>
      <c r="Y210" s="166"/>
      <c r="Z210" s="166">
        <v>1076267</v>
      </c>
      <c r="AA210" s="166"/>
      <c r="AB210" s="166"/>
      <c r="AC210" s="166"/>
      <c r="AD210" s="166">
        <v>1075994</v>
      </c>
      <c r="AE210" s="166"/>
      <c r="AF210" s="166"/>
    </row>
    <row r="211" spans="1:32" ht="12.75" customHeight="1" x14ac:dyDescent="0.2">
      <c r="A211" s="163" t="s">
        <v>263</v>
      </c>
      <c r="B211" s="163"/>
      <c r="C211" s="163"/>
      <c r="D211" s="163"/>
      <c r="E211" s="163" t="s">
        <v>1018</v>
      </c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4">
        <v>0</v>
      </c>
      <c r="X211" s="164"/>
      <c r="Y211" s="164"/>
      <c r="Z211" s="164">
        <v>190285</v>
      </c>
      <c r="AA211" s="164"/>
      <c r="AB211" s="164"/>
      <c r="AC211" s="164"/>
      <c r="AD211" s="164">
        <v>174185</v>
      </c>
      <c r="AE211" s="164"/>
      <c r="AF211" s="164"/>
    </row>
    <row r="212" spans="1:32" ht="13.5" customHeight="1" thickBot="1" x14ac:dyDescent="0.25">
      <c r="A212" s="172" t="s">
        <v>265</v>
      </c>
      <c r="B212" s="172"/>
      <c r="C212" s="172"/>
      <c r="D212" s="172"/>
      <c r="E212" s="172" t="s">
        <v>266</v>
      </c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9">
        <f>SUM(W210:Y211)</f>
        <v>0</v>
      </c>
      <c r="X212" s="179"/>
      <c r="Y212" s="179"/>
      <c r="Z212" s="179">
        <f>SUM(Z210:AC211)</f>
        <v>1266552</v>
      </c>
      <c r="AA212" s="179"/>
      <c r="AB212" s="179"/>
      <c r="AC212" s="179"/>
      <c r="AD212" s="179">
        <f>SUM(AD210:AF211)</f>
        <v>1250179</v>
      </c>
      <c r="AE212" s="179"/>
      <c r="AF212" s="179"/>
    </row>
    <row r="213" spans="1:32" ht="12.75" customHeight="1" x14ac:dyDescent="0.2">
      <c r="A213" s="165" t="s">
        <v>541</v>
      </c>
      <c r="B213" s="165"/>
      <c r="C213" s="165"/>
      <c r="D213" s="165"/>
      <c r="E213" s="165" t="s">
        <v>1019</v>
      </c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6">
        <v>0</v>
      </c>
      <c r="X213" s="166"/>
      <c r="Y213" s="166"/>
      <c r="Z213" s="166">
        <v>4000</v>
      </c>
      <c r="AA213" s="166"/>
      <c r="AB213" s="166"/>
      <c r="AC213" s="166"/>
      <c r="AD213" s="166">
        <v>4000</v>
      </c>
      <c r="AE213" s="166"/>
      <c r="AF213" s="166"/>
    </row>
    <row r="214" spans="1:32" ht="12.75" customHeight="1" x14ac:dyDescent="0.2">
      <c r="A214" s="163" t="s">
        <v>267</v>
      </c>
      <c r="B214" s="163"/>
      <c r="C214" s="163"/>
      <c r="D214" s="163"/>
      <c r="E214" s="163" t="s">
        <v>1020</v>
      </c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4">
        <v>1515000</v>
      </c>
      <c r="X214" s="164"/>
      <c r="Y214" s="164"/>
      <c r="Z214" s="164">
        <v>1302000</v>
      </c>
      <c r="AA214" s="164"/>
      <c r="AB214" s="164"/>
      <c r="AC214" s="164"/>
      <c r="AD214" s="164">
        <v>1247000</v>
      </c>
      <c r="AE214" s="164"/>
      <c r="AF214" s="164"/>
    </row>
    <row r="215" spans="1:32" ht="12.75" customHeight="1" x14ac:dyDescent="0.2">
      <c r="A215" s="163" t="s">
        <v>414</v>
      </c>
      <c r="B215" s="163"/>
      <c r="C215" s="163"/>
      <c r="D215" s="163"/>
      <c r="E215" s="163" t="s">
        <v>1021</v>
      </c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4">
        <v>5000</v>
      </c>
      <c r="X215" s="164"/>
      <c r="Y215" s="164"/>
      <c r="Z215" s="164">
        <v>31162</v>
      </c>
      <c r="AA215" s="164"/>
      <c r="AB215" s="164"/>
      <c r="AC215" s="164"/>
      <c r="AD215" s="164">
        <v>30000</v>
      </c>
      <c r="AE215" s="164"/>
      <c r="AF215" s="164"/>
    </row>
    <row r="216" spans="1:32" ht="12.75" customHeight="1" x14ac:dyDescent="0.2">
      <c r="A216" s="163" t="s">
        <v>268</v>
      </c>
      <c r="B216" s="163"/>
      <c r="C216" s="163"/>
      <c r="D216" s="163"/>
      <c r="E216" s="163" t="s">
        <v>1022</v>
      </c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4">
        <v>30500</v>
      </c>
      <c r="X216" s="164"/>
      <c r="Y216" s="164"/>
      <c r="Z216" s="164">
        <v>30871</v>
      </c>
      <c r="AA216" s="164"/>
      <c r="AB216" s="164"/>
      <c r="AC216" s="164"/>
      <c r="AD216" s="164">
        <v>30371</v>
      </c>
      <c r="AE216" s="164"/>
      <c r="AF216" s="164"/>
    </row>
    <row r="217" spans="1:32" ht="13.5" customHeight="1" thickBot="1" x14ac:dyDescent="0.25">
      <c r="A217" s="172" t="s">
        <v>270</v>
      </c>
      <c r="B217" s="172"/>
      <c r="C217" s="172"/>
      <c r="D217" s="172"/>
      <c r="E217" s="172" t="s">
        <v>271</v>
      </c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9">
        <f>SUM(W213:Y216)</f>
        <v>1550500</v>
      </c>
      <c r="X217" s="179"/>
      <c r="Y217" s="179"/>
      <c r="Z217" s="179">
        <f>SUM(Z213:AC216)</f>
        <v>1368033</v>
      </c>
      <c r="AA217" s="179"/>
      <c r="AB217" s="179"/>
      <c r="AC217" s="179"/>
      <c r="AD217" s="179">
        <f>SUM(AD213:AF216)</f>
        <v>1311371</v>
      </c>
      <c r="AE217" s="179"/>
      <c r="AF217" s="179"/>
    </row>
    <row r="218" spans="1:32" ht="13.5" customHeight="1" thickBot="1" x14ac:dyDescent="0.25">
      <c r="A218" s="177" t="s">
        <v>272</v>
      </c>
      <c r="B218" s="177"/>
      <c r="C218" s="177"/>
      <c r="D218" s="177"/>
      <c r="E218" s="177" t="s">
        <v>273</v>
      </c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8">
        <f>SUM(W217,W212)</f>
        <v>1550500</v>
      </c>
      <c r="X218" s="178"/>
      <c r="Y218" s="178"/>
      <c r="Z218" s="178">
        <f>SUM(Z217,Z212)</f>
        <v>2634585</v>
      </c>
      <c r="AA218" s="178"/>
      <c r="AB218" s="178"/>
      <c r="AC218" s="178"/>
      <c r="AD218" s="178">
        <f>SUM(AD217,AD212)</f>
        <v>2561550</v>
      </c>
      <c r="AE218" s="178"/>
      <c r="AF218" s="178"/>
    </row>
    <row r="219" spans="1:32" ht="12.75" customHeight="1" x14ac:dyDescent="0.2">
      <c r="A219" s="165" t="s">
        <v>961</v>
      </c>
      <c r="B219" s="165"/>
      <c r="C219" s="165"/>
      <c r="D219" s="165"/>
      <c r="E219" s="165" t="s">
        <v>729</v>
      </c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6">
        <v>0</v>
      </c>
      <c r="X219" s="166"/>
      <c r="Y219" s="166"/>
      <c r="Z219" s="166">
        <v>15000</v>
      </c>
      <c r="AA219" s="166"/>
      <c r="AB219" s="166"/>
      <c r="AC219" s="166"/>
      <c r="AD219" s="166">
        <v>15000</v>
      </c>
      <c r="AE219" s="166"/>
      <c r="AF219" s="166"/>
    </row>
    <row r="220" spans="1:32" ht="23.1" customHeight="1" x14ac:dyDescent="0.2">
      <c r="A220" s="163" t="s">
        <v>274</v>
      </c>
      <c r="B220" s="163"/>
      <c r="C220" s="163"/>
      <c r="D220" s="163"/>
      <c r="E220" s="163" t="s">
        <v>1305</v>
      </c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4">
        <v>75000</v>
      </c>
      <c r="X220" s="164"/>
      <c r="Y220" s="164"/>
      <c r="Z220" s="164">
        <v>75000</v>
      </c>
      <c r="AA220" s="164"/>
      <c r="AB220" s="164"/>
      <c r="AC220" s="164"/>
      <c r="AD220" s="164">
        <v>74217</v>
      </c>
      <c r="AE220" s="164"/>
      <c r="AF220" s="164"/>
    </row>
    <row r="221" spans="1:32" ht="13.5" customHeight="1" thickBot="1" x14ac:dyDescent="0.25">
      <c r="A221" s="172" t="s">
        <v>275</v>
      </c>
      <c r="B221" s="172"/>
      <c r="C221" s="172"/>
      <c r="D221" s="172"/>
      <c r="E221" s="172" t="s">
        <v>276</v>
      </c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9">
        <f>SUM(W219:Y220)</f>
        <v>75000</v>
      </c>
      <c r="X221" s="179"/>
      <c r="Y221" s="179"/>
      <c r="Z221" s="179">
        <f>SUM(Z219:AC220)</f>
        <v>90000</v>
      </c>
      <c r="AA221" s="179"/>
      <c r="AB221" s="179"/>
      <c r="AC221" s="179"/>
      <c r="AD221" s="179">
        <f>SUM(AD219:AF220)</f>
        <v>89217</v>
      </c>
      <c r="AE221" s="179"/>
      <c r="AF221" s="179"/>
    </row>
    <row r="222" spans="1:32" ht="12.75" customHeight="1" x14ac:dyDescent="0.2">
      <c r="A222" s="165" t="s">
        <v>277</v>
      </c>
      <c r="B222" s="165"/>
      <c r="C222" s="165"/>
      <c r="D222" s="165"/>
      <c r="E222" s="165" t="s">
        <v>1023</v>
      </c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6">
        <v>11956867</v>
      </c>
      <c r="X222" s="166"/>
      <c r="Y222" s="166"/>
      <c r="Z222" s="166">
        <v>11956867</v>
      </c>
      <c r="AA222" s="166"/>
      <c r="AB222" s="166"/>
      <c r="AC222" s="166"/>
      <c r="AD222" s="166">
        <v>11886795</v>
      </c>
      <c r="AE222" s="166"/>
      <c r="AF222" s="166"/>
    </row>
    <row r="223" spans="1:32" ht="13.5" customHeight="1" thickBot="1" x14ac:dyDescent="0.25">
      <c r="A223" s="172" t="s">
        <v>279</v>
      </c>
      <c r="B223" s="172"/>
      <c r="C223" s="172"/>
      <c r="D223" s="172"/>
      <c r="E223" s="172" t="s">
        <v>280</v>
      </c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9">
        <f>SUM(W222:Y222)</f>
        <v>11956867</v>
      </c>
      <c r="X223" s="179"/>
      <c r="Y223" s="179"/>
      <c r="Z223" s="179">
        <f>SUM(Z222:AC222)</f>
        <v>11956867</v>
      </c>
      <c r="AA223" s="179"/>
      <c r="AB223" s="179"/>
      <c r="AC223" s="179"/>
      <c r="AD223" s="179">
        <f>SUM(AD222:AF222)</f>
        <v>11886795</v>
      </c>
      <c r="AE223" s="179"/>
      <c r="AF223" s="179"/>
    </row>
    <row r="224" spans="1:32" ht="12.75" customHeight="1" x14ac:dyDescent="0.2">
      <c r="A224" s="165" t="s">
        <v>284</v>
      </c>
      <c r="B224" s="165"/>
      <c r="C224" s="165"/>
      <c r="D224" s="165"/>
      <c r="E224" s="165" t="s">
        <v>285</v>
      </c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6">
        <v>56000</v>
      </c>
      <c r="X224" s="166"/>
      <c r="Y224" s="166"/>
      <c r="Z224" s="166">
        <v>51400</v>
      </c>
      <c r="AA224" s="166"/>
      <c r="AB224" s="166"/>
      <c r="AC224" s="166"/>
      <c r="AD224" s="166">
        <v>19900</v>
      </c>
      <c r="AE224" s="166"/>
      <c r="AF224" s="166"/>
    </row>
    <row r="225" spans="1:34" ht="23.1" customHeight="1" x14ac:dyDescent="0.2">
      <c r="A225" s="163" t="s">
        <v>286</v>
      </c>
      <c r="B225" s="163"/>
      <c r="C225" s="163"/>
      <c r="D225" s="163"/>
      <c r="E225" s="163" t="s">
        <v>1024</v>
      </c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4">
        <v>6793800</v>
      </c>
      <c r="X225" s="164"/>
      <c r="Y225" s="164"/>
      <c r="Z225" s="164">
        <v>6786320</v>
      </c>
      <c r="AA225" s="164"/>
      <c r="AB225" s="164"/>
      <c r="AC225" s="164"/>
      <c r="AD225" s="164">
        <v>4896269.4000000004</v>
      </c>
      <c r="AE225" s="164"/>
      <c r="AF225" s="164"/>
    </row>
    <row r="226" spans="1:34" ht="12.75" customHeight="1" x14ac:dyDescent="0.2">
      <c r="A226" s="163" t="s">
        <v>288</v>
      </c>
      <c r="B226" s="163"/>
      <c r="C226" s="163"/>
      <c r="D226" s="163"/>
      <c r="E226" s="163" t="s">
        <v>289</v>
      </c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4">
        <v>0</v>
      </c>
      <c r="X226" s="164"/>
      <c r="Y226" s="164"/>
      <c r="Z226" s="164">
        <v>523072</v>
      </c>
      <c r="AA226" s="164"/>
      <c r="AB226" s="164"/>
      <c r="AC226" s="164"/>
      <c r="AD226" s="164">
        <v>261536</v>
      </c>
      <c r="AE226" s="164"/>
      <c r="AF226" s="164"/>
    </row>
    <row r="227" spans="1:34" ht="23.1" customHeight="1" x14ac:dyDescent="0.2">
      <c r="A227" s="163" t="s">
        <v>1226</v>
      </c>
      <c r="B227" s="163"/>
      <c r="C227" s="163"/>
      <c r="D227" s="163"/>
      <c r="E227" s="163" t="s">
        <v>1306</v>
      </c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4">
        <v>0</v>
      </c>
      <c r="X227" s="164"/>
      <c r="Y227" s="164"/>
      <c r="Z227" s="164">
        <v>712699.5</v>
      </c>
      <c r="AA227" s="164"/>
      <c r="AB227" s="164"/>
      <c r="AC227" s="164"/>
      <c r="AD227" s="164">
        <v>712699.5</v>
      </c>
      <c r="AE227" s="164"/>
      <c r="AF227" s="164"/>
    </row>
    <row r="228" spans="1:34" ht="12.75" customHeight="1" x14ac:dyDescent="0.2">
      <c r="A228" s="163" t="s">
        <v>552</v>
      </c>
      <c r="B228" s="163"/>
      <c r="C228" s="163"/>
      <c r="D228" s="163"/>
      <c r="E228" s="163" t="s">
        <v>910</v>
      </c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4">
        <v>0</v>
      </c>
      <c r="X228" s="164"/>
      <c r="Y228" s="164"/>
      <c r="Z228" s="164">
        <v>9099860</v>
      </c>
      <c r="AA228" s="164"/>
      <c r="AB228" s="164"/>
      <c r="AC228" s="164"/>
      <c r="AD228" s="164">
        <v>9099860</v>
      </c>
      <c r="AE228" s="164"/>
      <c r="AF228" s="164"/>
    </row>
    <row r="229" spans="1:34" ht="23.1" customHeight="1" x14ac:dyDescent="0.2">
      <c r="A229" s="163" t="s">
        <v>1228</v>
      </c>
      <c r="B229" s="163"/>
      <c r="C229" s="163"/>
      <c r="D229" s="163"/>
      <c r="E229" s="163" t="s">
        <v>1307</v>
      </c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4">
        <v>0</v>
      </c>
      <c r="X229" s="164"/>
      <c r="Y229" s="164"/>
      <c r="Z229" s="164">
        <v>4873.5</v>
      </c>
      <c r="AA229" s="164"/>
      <c r="AB229" s="164"/>
      <c r="AC229" s="164"/>
      <c r="AD229" s="164">
        <v>4873.5</v>
      </c>
      <c r="AE229" s="164"/>
      <c r="AF229" s="164"/>
    </row>
    <row r="230" spans="1:34" ht="13.5" customHeight="1" thickBot="1" x14ac:dyDescent="0.25">
      <c r="A230" s="172" t="s">
        <v>290</v>
      </c>
      <c r="B230" s="172"/>
      <c r="C230" s="172"/>
      <c r="D230" s="172"/>
      <c r="E230" s="172" t="s">
        <v>291</v>
      </c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9">
        <f>SUM(W224:Y229)</f>
        <v>6849800</v>
      </c>
      <c r="X230" s="179"/>
      <c r="Y230" s="179"/>
      <c r="Z230" s="179">
        <f>SUM(Z224:AC229)</f>
        <v>17178225</v>
      </c>
      <c r="AA230" s="179"/>
      <c r="AB230" s="179"/>
      <c r="AC230" s="179"/>
      <c r="AD230" s="179">
        <f>SUM(AD224:AF229)</f>
        <v>14995138.4</v>
      </c>
      <c r="AE230" s="179"/>
      <c r="AF230" s="179"/>
    </row>
    <row r="231" spans="1:34" ht="13.5" customHeight="1" thickBot="1" x14ac:dyDescent="0.25">
      <c r="A231" s="177" t="s">
        <v>292</v>
      </c>
      <c r="B231" s="177"/>
      <c r="C231" s="177"/>
      <c r="D231" s="177"/>
      <c r="E231" s="177" t="s">
        <v>293</v>
      </c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8">
        <f>SUM(W230,W223,W221)</f>
        <v>18881667</v>
      </c>
      <c r="X231" s="178"/>
      <c r="Y231" s="178"/>
      <c r="Z231" s="178">
        <f>SUM(Z230,Z223,Z221)</f>
        <v>29225092</v>
      </c>
      <c r="AA231" s="178"/>
      <c r="AB231" s="178"/>
      <c r="AC231" s="178"/>
      <c r="AD231" s="178">
        <f>SUM(AD230,AD223,AD221)</f>
        <v>26971150.399999999</v>
      </c>
      <c r="AE231" s="178"/>
      <c r="AF231" s="178"/>
      <c r="AG231" s="2">
        <v>295154784.95999998</v>
      </c>
      <c r="AH231" s="102">
        <f>SUM(AD231:AG231)</f>
        <v>322125935.35999995</v>
      </c>
    </row>
    <row r="232" spans="1:34" ht="12.75" customHeight="1" x14ac:dyDescent="0.2">
      <c r="A232" s="165" t="s">
        <v>294</v>
      </c>
      <c r="B232" s="165"/>
      <c r="C232" s="165"/>
      <c r="D232" s="165"/>
      <c r="E232" s="165" t="s">
        <v>1025</v>
      </c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6">
        <v>190000</v>
      </c>
      <c r="X232" s="166"/>
      <c r="Y232" s="166"/>
      <c r="Z232" s="166">
        <v>106580</v>
      </c>
      <c r="AA232" s="166"/>
      <c r="AB232" s="166"/>
      <c r="AC232" s="166"/>
      <c r="AD232" s="166">
        <v>45087</v>
      </c>
      <c r="AE232" s="166"/>
      <c r="AF232" s="166"/>
    </row>
    <row r="233" spans="1:34" ht="12.75" customHeight="1" x14ac:dyDescent="0.2">
      <c r="A233" s="163" t="s">
        <v>960</v>
      </c>
      <c r="B233" s="163"/>
      <c r="C233" s="163"/>
      <c r="D233" s="163"/>
      <c r="E233" s="163" t="s">
        <v>989</v>
      </c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4">
        <v>0</v>
      </c>
      <c r="X233" s="164"/>
      <c r="Y233" s="164"/>
      <c r="Z233" s="164">
        <v>100000</v>
      </c>
      <c r="AA233" s="164"/>
      <c r="AB233" s="164"/>
      <c r="AC233" s="164"/>
      <c r="AD233" s="164">
        <v>26445</v>
      </c>
      <c r="AE233" s="164"/>
      <c r="AF233" s="164"/>
    </row>
    <row r="234" spans="1:34" ht="12.75" customHeight="1" x14ac:dyDescent="0.2">
      <c r="A234" s="163" t="s">
        <v>415</v>
      </c>
      <c r="B234" s="163"/>
      <c r="C234" s="163"/>
      <c r="D234" s="163"/>
      <c r="E234" s="163" t="s">
        <v>416</v>
      </c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4">
        <v>3000</v>
      </c>
      <c r="X234" s="164"/>
      <c r="Y234" s="164"/>
      <c r="Z234" s="164">
        <v>43000</v>
      </c>
      <c r="AA234" s="164"/>
      <c r="AB234" s="164"/>
      <c r="AC234" s="164"/>
      <c r="AD234" s="164">
        <v>40000</v>
      </c>
      <c r="AE234" s="164"/>
      <c r="AF234" s="164"/>
    </row>
    <row r="235" spans="1:34" ht="23.1" customHeight="1" x14ac:dyDescent="0.2">
      <c r="A235" s="163" t="s">
        <v>296</v>
      </c>
      <c r="B235" s="163"/>
      <c r="C235" s="163"/>
      <c r="D235" s="163"/>
      <c r="E235" s="163" t="s">
        <v>1035</v>
      </c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4">
        <v>2151000</v>
      </c>
      <c r="X235" s="164"/>
      <c r="Y235" s="164"/>
      <c r="Z235" s="164">
        <v>2461696</v>
      </c>
      <c r="AA235" s="164"/>
      <c r="AB235" s="164"/>
      <c r="AC235" s="164"/>
      <c r="AD235" s="164">
        <v>2183341.12</v>
      </c>
      <c r="AE235" s="164"/>
      <c r="AF235" s="164"/>
    </row>
    <row r="236" spans="1:34" ht="13.5" customHeight="1" thickBot="1" x14ac:dyDescent="0.25">
      <c r="A236" s="172" t="s">
        <v>298</v>
      </c>
      <c r="B236" s="172"/>
      <c r="C236" s="172"/>
      <c r="D236" s="172"/>
      <c r="E236" s="172" t="s">
        <v>299</v>
      </c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9">
        <f>SUM(W232:Y235)</f>
        <v>2344000</v>
      </c>
      <c r="X236" s="179"/>
      <c r="Y236" s="179"/>
      <c r="Z236" s="179">
        <f>SUM(Z232:AC235)</f>
        <v>2711276</v>
      </c>
      <c r="AA236" s="179"/>
      <c r="AB236" s="179"/>
      <c r="AC236" s="179"/>
      <c r="AD236" s="179">
        <f>SUM(AD232:AF235)</f>
        <v>2294873.12</v>
      </c>
      <c r="AE236" s="179"/>
      <c r="AF236" s="179"/>
    </row>
    <row r="237" spans="1:34" ht="13.5" customHeight="1" thickBot="1" x14ac:dyDescent="0.25">
      <c r="A237" s="177" t="s">
        <v>300</v>
      </c>
      <c r="B237" s="177"/>
      <c r="C237" s="177"/>
      <c r="D237" s="177"/>
      <c r="E237" s="177" t="s">
        <v>301</v>
      </c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8">
        <f>SUM(W236)</f>
        <v>2344000</v>
      </c>
      <c r="X237" s="178"/>
      <c r="Y237" s="178"/>
      <c r="Z237" s="178">
        <f>SUM(Z236)</f>
        <v>2711276</v>
      </c>
      <c r="AA237" s="178"/>
      <c r="AB237" s="178"/>
      <c r="AC237" s="178"/>
      <c r="AD237" s="178">
        <f>SUM(AD236)</f>
        <v>2294873.12</v>
      </c>
      <c r="AE237" s="178"/>
      <c r="AF237" s="178"/>
    </row>
    <row r="238" spans="1:34" ht="23.1" customHeight="1" x14ac:dyDescent="0.2">
      <c r="A238" s="165" t="s">
        <v>1240</v>
      </c>
      <c r="B238" s="165"/>
      <c r="C238" s="165"/>
      <c r="D238" s="165"/>
      <c r="E238" s="165" t="s">
        <v>1308</v>
      </c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6">
        <v>0</v>
      </c>
      <c r="X238" s="166"/>
      <c r="Y238" s="166"/>
      <c r="Z238" s="166">
        <v>200000</v>
      </c>
      <c r="AA238" s="166"/>
      <c r="AB238" s="166"/>
      <c r="AC238" s="166"/>
      <c r="AD238" s="166">
        <v>200000</v>
      </c>
      <c r="AE238" s="166"/>
      <c r="AF238" s="166"/>
    </row>
    <row r="239" spans="1:34" ht="13.5" customHeight="1" thickBot="1" x14ac:dyDescent="0.25">
      <c r="A239" s="172" t="s">
        <v>1242</v>
      </c>
      <c r="B239" s="172"/>
      <c r="C239" s="172"/>
      <c r="D239" s="172"/>
      <c r="E239" s="172" t="s">
        <v>1309</v>
      </c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9">
        <f>SUM(W238)</f>
        <v>0</v>
      </c>
      <c r="X239" s="179"/>
      <c r="Y239" s="179"/>
      <c r="Z239" s="179">
        <f>SUM(Z238)</f>
        <v>200000</v>
      </c>
      <c r="AA239" s="179"/>
      <c r="AB239" s="179"/>
      <c r="AC239" s="179"/>
      <c r="AD239" s="179">
        <f>SUM(AD238)</f>
        <v>200000</v>
      </c>
      <c r="AE239" s="179"/>
      <c r="AF239" s="179"/>
    </row>
    <row r="240" spans="1:34" ht="13.5" customHeight="1" thickBot="1" x14ac:dyDescent="0.25">
      <c r="A240" s="177" t="s">
        <v>1244</v>
      </c>
      <c r="B240" s="177"/>
      <c r="C240" s="177"/>
      <c r="D240" s="177"/>
      <c r="E240" s="177" t="s">
        <v>1310</v>
      </c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8">
        <f>SUM(W239)</f>
        <v>0</v>
      </c>
      <c r="X240" s="178"/>
      <c r="Y240" s="178"/>
      <c r="Z240" s="178">
        <f>SUM(Z239)</f>
        <v>200000</v>
      </c>
      <c r="AA240" s="178"/>
      <c r="AB240" s="178"/>
      <c r="AC240" s="178"/>
      <c r="AD240" s="178">
        <f>SUM(AD239)</f>
        <v>200000</v>
      </c>
      <c r="AE240" s="178"/>
      <c r="AF240" s="178"/>
    </row>
    <row r="241" spans="1:34" ht="12.75" customHeight="1" x14ac:dyDescent="0.2">
      <c r="A241" s="165" t="s">
        <v>302</v>
      </c>
      <c r="B241" s="165"/>
      <c r="C241" s="165"/>
      <c r="D241" s="165"/>
      <c r="E241" s="165" t="s">
        <v>303</v>
      </c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6">
        <v>3685000</v>
      </c>
      <c r="X241" s="166"/>
      <c r="Y241" s="166"/>
      <c r="Z241" s="166">
        <v>1530575.4</v>
      </c>
      <c r="AA241" s="166"/>
      <c r="AB241" s="166"/>
      <c r="AC241" s="166"/>
      <c r="AD241" s="166">
        <v>0</v>
      </c>
      <c r="AE241" s="166"/>
      <c r="AF241" s="166"/>
    </row>
    <row r="242" spans="1:34" ht="12.75" customHeight="1" x14ac:dyDescent="0.2">
      <c r="A242" s="163" t="s">
        <v>304</v>
      </c>
      <c r="B242" s="163"/>
      <c r="C242" s="163"/>
      <c r="D242" s="163"/>
      <c r="E242" s="163" t="s">
        <v>305</v>
      </c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4">
        <v>1025000</v>
      </c>
      <c r="X242" s="164"/>
      <c r="Y242" s="164"/>
      <c r="Z242" s="164">
        <v>1531420</v>
      </c>
      <c r="AA242" s="164"/>
      <c r="AB242" s="164"/>
      <c r="AC242" s="164"/>
      <c r="AD242" s="164">
        <v>575555</v>
      </c>
      <c r="AE242" s="164"/>
      <c r="AF242" s="164"/>
    </row>
    <row r="243" spans="1:34" ht="13.5" customHeight="1" thickBot="1" x14ac:dyDescent="0.25">
      <c r="A243" s="172" t="s">
        <v>306</v>
      </c>
      <c r="B243" s="172"/>
      <c r="C243" s="172"/>
      <c r="D243" s="172"/>
      <c r="E243" s="172" t="s">
        <v>307</v>
      </c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9">
        <f>SUM(W241:Y242)</f>
        <v>4710000</v>
      </c>
      <c r="X243" s="179"/>
      <c r="Y243" s="179"/>
      <c r="Z243" s="179">
        <f>SUM(Z241:AC242)</f>
        <v>3061995.4</v>
      </c>
      <c r="AA243" s="179"/>
      <c r="AB243" s="179"/>
      <c r="AC243" s="179"/>
      <c r="AD243" s="179">
        <f>SUM(AD241:AF242)</f>
        <v>575555</v>
      </c>
      <c r="AE243" s="179"/>
      <c r="AF243" s="179"/>
    </row>
    <row r="244" spans="1:34" ht="13.5" customHeight="1" thickBot="1" x14ac:dyDescent="0.25">
      <c r="A244" s="177" t="s">
        <v>308</v>
      </c>
      <c r="B244" s="177"/>
      <c r="C244" s="177"/>
      <c r="D244" s="177"/>
      <c r="E244" s="177" t="s">
        <v>307</v>
      </c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8">
        <f>SUM(W243)</f>
        <v>4710000</v>
      </c>
      <c r="X244" s="178"/>
      <c r="Y244" s="178"/>
      <c r="Z244" s="178">
        <f>SUM(Z243)</f>
        <v>3061995.4</v>
      </c>
      <c r="AA244" s="178"/>
      <c r="AB244" s="178"/>
      <c r="AC244" s="178"/>
      <c r="AD244" s="178">
        <f>SUM(AD243)</f>
        <v>575555</v>
      </c>
      <c r="AE244" s="178"/>
      <c r="AF244" s="178"/>
    </row>
    <row r="245" spans="1:34" ht="13.5" customHeight="1" thickBot="1" x14ac:dyDescent="0.25">
      <c r="A245" s="231" t="s">
        <v>309</v>
      </c>
      <c r="B245" s="231"/>
      <c r="C245" s="231"/>
      <c r="D245" s="231"/>
      <c r="E245" s="231" t="s">
        <v>310</v>
      </c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44">
        <f>SUM(W168,W209,W218,W231,W237,W240,W244)</f>
        <v>210114577</v>
      </c>
      <c r="X245" s="244"/>
      <c r="Y245" s="244"/>
      <c r="Z245" s="244">
        <f>SUM(Z168,Z209,Z218,Z231,Z237,Z240,Z244)</f>
        <v>224837436.58000001</v>
      </c>
      <c r="AA245" s="244"/>
      <c r="AB245" s="244"/>
      <c r="AC245" s="244"/>
      <c r="AD245" s="244">
        <f>SUM(AD168,AD209,AD218,AD231,AD237,AD240,AD244)</f>
        <v>205553200.28</v>
      </c>
      <c r="AE245" s="244"/>
      <c r="AF245" s="244"/>
      <c r="AG245" s="2">
        <v>295154784.95999998</v>
      </c>
      <c r="AH245" s="102">
        <f>SUM(AD245:AG245)</f>
        <v>500707985.24000001</v>
      </c>
    </row>
    <row r="246" spans="1:34" ht="12.75" customHeight="1" x14ac:dyDescent="0.2">
      <c r="A246" s="165" t="s">
        <v>311</v>
      </c>
      <c r="B246" s="165"/>
      <c r="C246" s="165"/>
      <c r="D246" s="165"/>
      <c r="E246" s="165" t="s">
        <v>1026</v>
      </c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6">
        <v>500000</v>
      </c>
      <c r="X246" s="166"/>
      <c r="Y246" s="166"/>
      <c r="Z246" s="166">
        <v>500000</v>
      </c>
      <c r="AA246" s="166"/>
      <c r="AB246" s="166"/>
      <c r="AC246" s="166"/>
      <c r="AD246" s="166">
        <v>0</v>
      </c>
      <c r="AE246" s="166"/>
      <c r="AF246" s="166"/>
    </row>
    <row r="247" spans="1:34" ht="12.75" customHeight="1" x14ac:dyDescent="0.2">
      <c r="A247" s="163" t="s">
        <v>1252</v>
      </c>
      <c r="B247" s="163"/>
      <c r="C247" s="163"/>
      <c r="D247" s="163"/>
      <c r="E247" s="163" t="s">
        <v>1253</v>
      </c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4">
        <v>560000</v>
      </c>
      <c r="X247" s="164"/>
      <c r="Y247" s="164"/>
      <c r="Z247" s="164">
        <v>658400</v>
      </c>
      <c r="AA247" s="164"/>
      <c r="AB247" s="164"/>
      <c r="AC247" s="164"/>
      <c r="AD247" s="164">
        <v>131070</v>
      </c>
      <c r="AE247" s="164"/>
      <c r="AF247" s="164"/>
    </row>
    <row r="248" spans="1:34" ht="13.5" customHeight="1" thickBot="1" x14ac:dyDescent="0.25">
      <c r="A248" s="172" t="s">
        <v>312</v>
      </c>
      <c r="B248" s="172"/>
      <c r="C248" s="172"/>
      <c r="D248" s="172"/>
      <c r="E248" s="172" t="s">
        <v>313</v>
      </c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9">
        <f>SUM(W246:Y247)</f>
        <v>1060000</v>
      </c>
      <c r="X248" s="179"/>
      <c r="Y248" s="179"/>
      <c r="Z248" s="179">
        <f>SUM(Z246:AC247)</f>
        <v>1158400</v>
      </c>
      <c r="AA248" s="179"/>
      <c r="AB248" s="179"/>
      <c r="AC248" s="179"/>
      <c r="AD248" s="179">
        <f>SUM(AD246:AF247)</f>
        <v>131070</v>
      </c>
      <c r="AE248" s="179"/>
      <c r="AF248" s="179"/>
    </row>
    <row r="249" spans="1:34" ht="12.75" customHeight="1" x14ac:dyDescent="0.2">
      <c r="A249" s="165" t="s">
        <v>314</v>
      </c>
      <c r="B249" s="165"/>
      <c r="C249" s="165"/>
      <c r="D249" s="165"/>
      <c r="E249" s="165" t="s">
        <v>315</v>
      </c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6">
        <v>68855000</v>
      </c>
      <c r="X249" s="166"/>
      <c r="Y249" s="166"/>
      <c r="Z249" s="166">
        <v>98645246.75</v>
      </c>
      <c r="AA249" s="166"/>
      <c r="AB249" s="166"/>
      <c r="AC249" s="166"/>
      <c r="AD249" s="166">
        <v>61979794.659999996</v>
      </c>
      <c r="AE249" s="166"/>
      <c r="AF249" s="166"/>
    </row>
    <row r="250" spans="1:34" ht="12.75" customHeight="1" x14ac:dyDescent="0.2">
      <c r="A250" s="163" t="s">
        <v>316</v>
      </c>
      <c r="B250" s="163"/>
      <c r="C250" s="163"/>
      <c r="D250" s="163"/>
      <c r="E250" s="163" t="s">
        <v>317</v>
      </c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4">
        <v>5941000</v>
      </c>
      <c r="X250" s="164"/>
      <c r="Y250" s="164"/>
      <c r="Z250" s="164">
        <v>8417102</v>
      </c>
      <c r="AA250" s="164"/>
      <c r="AB250" s="164"/>
      <c r="AC250" s="164"/>
      <c r="AD250" s="164">
        <v>3409438.04</v>
      </c>
      <c r="AE250" s="164"/>
      <c r="AF250" s="164"/>
    </row>
    <row r="251" spans="1:34" ht="12.75" customHeight="1" x14ac:dyDescent="0.2">
      <c r="A251" s="163" t="s">
        <v>318</v>
      </c>
      <c r="B251" s="163"/>
      <c r="C251" s="163"/>
      <c r="D251" s="163"/>
      <c r="E251" s="163" t="s">
        <v>319</v>
      </c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4">
        <v>0</v>
      </c>
      <c r="X251" s="164"/>
      <c r="Y251" s="164"/>
      <c r="Z251" s="164">
        <v>1724556</v>
      </c>
      <c r="AA251" s="164"/>
      <c r="AB251" s="164"/>
      <c r="AC251" s="164"/>
      <c r="AD251" s="164">
        <v>724554.67</v>
      </c>
      <c r="AE251" s="164"/>
      <c r="AF251" s="164"/>
    </row>
    <row r="252" spans="1:34" ht="12.75" customHeight="1" x14ac:dyDescent="0.2">
      <c r="A252" s="163" t="s">
        <v>320</v>
      </c>
      <c r="B252" s="163"/>
      <c r="C252" s="163"/>
      <c r="D252" s="163"/>
      <c r="E252" s="163" t="s">
        <v>321</v>
      </c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4">
        <v>750000</v>
      </c>
      <c r="X252" s="164"/>
      <c r="Y252" s="164"/>
      <c r="Z252" s="164">
        <v>750000</v>
      </c>
      <c r="AA252" s="164"/>
      <c r="AB252" s="164"/>
      <c r="AC252" s="164"/>
      <c r="AD252" s="164">
        <v>339824.46</v>
      </c>
      <c r="AE252" s="164"/>
      <c r="AF252" s="164"/>
    </row>
    <row r="253" spans="1:34" ht="13.5" customHeight="1" thickBot="1" x14ac:dyDescent="0.25">
      <c r="A253" s="172" t="s">
        <v>322</v>
      </c>
      <c r="B253" s="172"/>
      <c r="C253" s="172"/>
      <c r="D253" s="172"/>
      <c r="E253" s="172" t="s">
        <v>323</v>
      </c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9">
        <f>SUM(W249:Y252)</f>
        <v>75546000</v>
      </c>
      <c r="X253" s="179"/>
      <c r="Y253" s="179"/>
      <c r="Z253" s="179">
        <f>SUM(Z249:AC252)</f>
        <v>109536904.75</v>
      </c>
      <c r="AA253" s="179"/>
      <c r="AB253" s="179"/>
      <c r="AC253" s="179"/>
      <c r="AD253" s="179">
        <f>SUM(AD249:AF252)</f>
        <v>66453611.829999998</v>
      </c>
      <c r="AE253" s="179"/>
      <c r="AF253" s="179"/>
    </row>
    <row r="254" spans="1:34" ht="12.75" customHeight="1" x14ac:dyDescent="0.2">
      <c r="A254" s="165" t="s">
        <v>417</v>
      </c>
      <c r="B254" s="165"/>
      <c r="C254" s="165"/>
      <c r="D254" s="165"/>
      <c r="E254" s="165" t="s">
        <v>368</v>
      </c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6">
        <v>15300000</v>
      </c>
      <c r="X254" s="166"/>
      <c r="Y254" s="166"/>
      <c r="Z254" s="166">
        <v>15300000</v>
      </c>
      <c r="AA254" s="166"/>
      <c r="AB254" s="166"/>
      <c r="AC254" s="166"/>
      <c r="AD254" s="166">
        <v>0</v>
      </c>
      <c r="AE254" s="166"/>
      <c r="AF254" s="166"/>
    </row>
    <row r="255" spans="1:34" ht="13.5" customHeight="1" thickBot="1" x14ac:dyDescent="0.25">
      <c r="A255" s="172" t="s">
        <v>418</v>
      </c>
      <c r="B255" s="172"/>
      <c r="C255" s="172"/>
      <c r="D255" s="172"/>
      <c r="E255" s="172" t="s">
        <v>368</v>
      </c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9">
        <f>SUM(W254)</f>
        <v>15300000</v>
      </c>
      <c r="X255" s="179"/>
      <c r="Y255" s="179"/>
      <c r="Z255" s="179">
        <f>SUM(Z254)</f>
        <v>15300000</v>
      </c>
      <c r="AA255" s="179"/>
      <c r="AB255" s="179"/>
      <c r="AC255" s="179"/>
      <c r="AD255" s="179">
        <f>SUM(AD254)</f>
        <v>0</v>
      </c>
      <c r="AE255" s="179"/>
      <c r="AF255" s="179"/>
    </row>
    <row r="256" spans="1:34" ht="13.5" customHeight="1" thickBot="1" x14ac:dyDescent="0.25">
      <c r="A256" s="177" t="s">
        <v>324</v>
      </c>
      <c r="B256" s="177"/>
      <c r="C256" s="177"/>
      <c r="D256" s="177"/>
      <c r="E256" s="177" t="s">
        <v>325</v>
      </c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8">
        <f>SUM(W255,W253,W248)</f>
        <v>91906000</v>
      </c>
      <c r="X256" s="178"/>
      <c r="Y256" s="178"/>
      <c r="Z256" s="178">
        <f>SUM(Z255,Z253,Z248)</f>
        <v>125995304.75</v>
      </c>
      <c r="AA256" s="178"/>
      <c r="AB256" s="178"/>
      <c r="AC256" s="178"/>
      <c r="AD256" s="178">
        <f>SUM(AD255,AD253,AD248)</f>
        <v>66584681.829999998</v>
      </c>
      <c r="AE256" s="178"/>
      <c r="AF256" s="178"/>
    </row>
    <row r="257" spans="1:34" ht="12.75" customHeight="1" x14ac:dyDescent="0.2">
      <c r="A257" s="165" t="s">
        <v>1268</v>
      </c>
      <c r="B257" s="165"/>
      <c r="C257" s="165"/>
      <c r="D257" s="165"/>
      <c r="E257" s="165" t="s">
        <v>1269</v>
      </c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6">
        <v>0</v>
      </c>
      <c r="X257" s="166"/>
      <c r="Y257" s="166"/>
      <c r="Z257" s="166">
        <v>400000</v>
      </c>
      <c r="AA257" s="166"/>
      <c r="AB257" s="166"/>
      <c r="AC257" s="166"/>
      <c r="AD257" s="166">
        <v>400000</v>
      </c>
      <c r="AE257" s="166"/>
      <c r="AF257" s="166"/>
    </row>
    <row r="258" spans="1:34" ht="13.5" customHeight="1" thickBot="1" x14ac:dyDescent="0.25">
      <c r="A258" s="172" t="s">
        <v>1270</v>
      </c>
      <c r="B258" s="172"/>
      <c r="C258" s="172"/>
      <c r="D258" s="172"/>
      <c r="E258" s="172" t="s">
        <v>1311</v>
      </c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9">
        <f>SUM(W257)</f>
        <v>0</v>
      </c>
      <c r="X258" s="179"/>
      <c r="Y258" s="179"/>
      <c r="Z258" s="179">
        <f>SUM(Z257)</f>
        <v>400000</v>
      </c>
      <c r="AA258" s="179"/>
      <c r="AB258" s="179"/>
      <c r="AC258" s="179"/>
      <c r="AD258" s="179">
        <f>SUM(AD257)</f>
        <v>400000</v>
      </c>
      <c r="AE258" s="179"/>
      <c r="AF258" s="179"/>
    </row>
    <row r="259" spans="1:34" ht="13.5" customHeight="1" thickBot="1" x14ac:dyDescent="0.25">
      <c r="A259" s="177" t="s">
        <v>326</v>
      </c>
      <c r="B259" s="177"/>
      <c r="C259" s="177"/>
      <c r="D259" s="177"/>
      <c r="E259" s="177" t="s">
        <v>327</v>
      </c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8">
        <f>SUM(W258)</f>
        <v>0</v>
      </c>
      <c r="X259" s="178"/>
      <c r="Y259" s="178"/>
      <c r="Z259" s="178">
        <f>SUM(Z258)</f>
        <v>400000</v>
      </c>
      <c r="AA259" s="178"/>
      <c r="AB259" s="178"/>
      <c r="AC259" s="178"/>
      <c r="AD259" s="178">
        <f>SUM(AD258)</f>
        <v>400000</v>
      </c>
      <c r="AE259" s="178"/>
      <c r="AF259" s="178"/>
    </row>
    <row r="260" spans="1:34" ht="12.75" customHeight="1" x14ac:dyDescent="0.2">
      <c r="A260" s="165" t="s">
        <v>328</v>
      </c>
      <c r="B260" s="165"/>
      <c r="C260" s="165"/>
      <c r="D260" s="165"/>
      <c r="E260" s="165" t="s">
        <v>329</v>
      </c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6">
        <v>2440000</v>
      </c>
      <c r="X260" s="166"/>
      <c r="Y260" s="166"/>
      <c r="Z260" s="166">
        <v>2453435.54</v>
      </c>
      <c r="AA260" s="166"/>
      <c r="AB260" s="166"/>
      <c r="AC260" s="166"/>
      <c r="AD260" s="166">
        <v>0</v>
      </c>
      <c r="AE260" s="166"/>
      <c r="AF260" s="166"/>
    </row>
    <row r="261" spans="1:34" ht="13.5" customHeight="1" thickBot="1" x14ac:dyDescent="0.25">
      <c r="A261" s="172" t="s">
        <v>330</v>
      </c>
      <c r="B261" s="172"/>
      <c r="C261" s="172"/>
      <c r="D261" s="172"/>
      <c r="E261" s="172" t="s">
        <v>331</v>
      </c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9">
        <f>SUM(W260)</f>
        <v>2440000</v>
      </c>
      <c r="X261" s="179"/>
      <c r="Y261" s="179"/>
      <c r="Z261" s="179">
        <f>SUM(Z260)</f>
        <v>2453435.54</v>
      </c>
      <c r="AA261" s="179"/>
      <c r="AB261" s="179"/>
      <c r="AC261" s="179"/>
      <c r="AD261" s="179">
        <f>SUM(AD260)</f>
        <v>0</v>
      </c>
      <c r="AE261" s="179"/>
      <c r="AF261" s="179"/>
    </row>
    <row r="262" spans="1:34" ht="13.5" customHeight="1" thickBot="1" x14ac:dyDescent="0.25">
      <c r="A262" s="177" t="s">
        <v>332</v>
      </c>
      <c r="B262" s="177"/>
      <c r="C262" s="177"/>
      <c r="D262" s="177"/>
      <c r="E262" s="177" t="s">
        <v>331</v>
      </c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8">
        <f>SUM(W261)</f>
        <v>2440000</v>
      </c>
      <c r="X262" s="178"/>
      <c r="Y262" s="178"/>
      <c r="Z262" s="178">
        <f>SUM(Z261)</f>
        <v>2453435.54</v>
      </c>
      <c r="AA262" s="178"/>
      <c r="AB262" s="178"/>
      <c r="AC262" s="178"/>
      <c r="AD262" s="178">
        <f>SUM(AD261)</f>
        <v>0</v>
      </c>
      <c r="AE262" s="178"/>
      <c r="AF262" s="178"/>
    </row>
    <row r="263" spans="1:34" ht="13.5" customHeight="1" thickBot="1" x14ac:dyDescent="0.25">
      <c r="A263" s="231" t="s">
        <v>333</v>
      </c>
      <c r="B263" s="231"/>
      <c r="C263" s="231"/>
      <c r="D263" s="231"/>
      <c r="E263" s="231" t="s">
        <v>334</v>
      </c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44">
        <f>SUM(W256,W259,W262)</f>
        <v>94346000</v>
      </c>
      <c r="X263" s="244"/>
      <c r="Y263" s="244"/>
      <c r="Z263" s="244">
        <f>SUM(Z256,Z259,Z262)</f>
        <v>128848740.29000001</v>
      </c>
      <c r="AA263" s="244"/>
      <c r="AB263" s="244"/>
      <c r="AC263" s="244"/>
      <c r="AD263" s="244">
        <f>SUM(AD256,AD259,AD262)</f>
        <v>66984681.829999998</v>
      </c>
      <c r="AE263" s="244"/>
      <c r="AF263" s="244"/>
    </row>
    <row r="264" spans="1:34" ht="13.5" customHeight="1" thickBot="1" x14ac:dyDescent="0.25">
      <c r="A264" s="238" t="s">
        <v>335</v>
      </c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9">
        <f>SUM(W245,W263)</f>
        <v>304460577</v>
      </c>
      <c r="X264" s="239"/>
      <c r="Y264" s="239"/>
      <c r="Z264" s="239">
        <f>SUM(Z245,Z263)</f>
        <v>353686176.87</v>
      </c>
      <c r="AA264" s="239"/>
      <c r="AB264" s="239"/>
      <c r="AC264" s="239"/>
      <c r="AD264" s="239">
        <f>SUM(AD245,AD263)</f>
        <v>272537882.11000001</v>
      </c>
      <c r="AE264" s="239"/>
      <c r="AF264" s="239"/>
      <c r="AG264" s="2">
        <v>295154784.95999998</v>
      </c>
      <c r="AH264" s="102">
        <f>SUM(AD264:AG264)</f>
        <v>567692667.06999993</v>
      </c>
    </row>
    <row r="265" spans="1:34" ht="13.5" thickBot="1" x14ac:dyDescent="0.25">
      <c r="A265" s="240"/>
      <c r="B265" s="240"/>
      <c r="C265" s="240"/>
      <c r="D265" s="240"/>
      <c r="E265" s="240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</row>
    <row r="266" spans="1:34" ht="13.5" customHeight="1" thickBot="1" x14ac:dyDescent="0.25">
      <c r="A266" s="238" t="s">
        <v>336</v>
      </c>
      <c r="B266" s="238"/>
      <c r="C266" s="238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41"/>
      <c r="V266" s="241"/>
      <c r="W266" s="242">
        <f>W144-W264</f>
        <v>-66471756</v>
      </c>
      <c r="X266" s="242"/>
      <c r="Y266" s="242"/>
      <c r="Z266" s="243">
        <f>Z144-Z264</f>
        <v>-83664542.300000012</v>
      </c>
      <c r="AA266" s="243"/>
      <c r="AB266" s="243"/>
      <c r="AC266" s="243"/>
      <c r="AD266" s="242">
        <f>AD144-AD264</f>
        <v>27055146.110000014</v>
      </c>
      <c r="AE266" s="242"/>
      <c r="AF266" s="242"/>
    </row>
    <row r="267" spans="1:34" x14ac:dyDescent="0.2">
      <c r="A267" s="214"/>
      <c r="B267" s="214"/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  <c r="AB267" s="214"/>
      <c r="AC267" s="214"/>
      <c r="AD267" s="214"/>
      <c r="AE267" s="214"/>
      <c r="AF267" s="214"/>
    </row>
    <row r="268" spans="1:34" ht="16.5" customHeight="1" thickBot="1" x14ac:dyDescent="0.25">
      <c r="A268" s="215" t="s">
        <v>337</v>
      </c>
      <c r="B268" s="215"/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</row>
    <row r="269" spans="1:34" ht="12.75" customHeight="1" x14ac:dyDescent="0.2">
      <c r="A269" s="219" t="s">
        <v>338</v>
      </c>
      <c r="B269" s="219"/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20" t="s">
        <v>27</v>
      </c>
      <c r="S269" s="220"/>
      <c r="T269" s="220"/>
      <c r="U269" s="220"/>
      <c r="V269" s="220"/>
      <c r="W269" s="220"/>
      <c r="X269" s="220"/>
      <c r="Y269" s="220"/>
      <c r="Z269" s="221" t="s">
        <v>28</v>
      </c>
      <c r="AA269" s="221"/>
      <c r="AB269" s="221"/>
      <c r="AC269" s="221"/>
      <c r="AD269" s="221" t="s">
        <v>29</v>
      </c>
      <c r="AE269" s="221"/>
      <c r="AF269" s="221"/>
    </row>
    <row r="270" spans="1:34" ht="13.5" thickBot="1" x14ac:dyDescent="0.25">
      <c r="A270" s="218"/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218"/>
    </row>
    <row r="271" spans="1:34" ht="12.75" customHeight="1" x14ac:dyDescent="0.2">
      <c r="A271" s="235" t="s">
        <v>426</v>
      </c>
      <c r="B271" s="235"/>
      <c r="C271" s="235"/>
      <c r="D271" s="235"/>
      <c r="E271" s="235"/>
      <c r="F271" s="235"/>
      <c r="G271" s="235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235"/>
      <c r="U271" s="235"/>
      <c r="V271" s="235"/>
      <c r="W271" s="235"/>
      <c r="X271" s="235"/>
      <c r="Y271" s="235"/>
      <c r="Z271" s="235"/>
      <c r="AA271" s="235"/>
      <c r="AB271" s="235"/>
      <c r="AC271" s="235"/>
      <c r="AD271" s="235"/>
      <c r="AE271" s="235"/>
      <c r="AF271" s="235"/>
    </row>
    <row r="272" spans="1:34" ht="13.5" customHeight="1" thickBot="1" x14ac:dyDescent="0.25">
      <c r="A272" s="94"/>
      <c r="B272" s="172" t="s">
        <v>339</v>
      </c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237">
        <v>73770756</v>
      </c>
      <c r="X272" s="237"/>
      <c r="Y272" s="237"/>
      <c r="Z272" s="237">
        <v>88196765</v>
      </c>
      <c r="AA272" s="237"/>
      <c r="AB272" s="237"/>
      <c r="AC272" s="237"/>
      <c r="AD272" s="236">
        <v>-22523007.41</v>
      </c>
      <c r="AE272" s="236"/>
      <c r="AF272" s="236"/>
    </row>
    <row r="273" spans="1:32" ht="12.75" customHeight="1" x14ac:dyDescent="0.2">
      <c r="A273" s="235" t="s">
        <v>427</v>
      </c>
      <c r="B273" s="235"/>
      <c r="C273" s="235"/>
      <c r="D273" s="235"/>
      <c r="E273" s="235"/>
      <c r="F273" s="235"/>
      <c r="G273" s="235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235"/>
      <c r="U273" s="235"/>
      <c r="V273" s="235"/>
      <c r="W273" s="235"/>
      <c r="X273" s="235"/>
      <c r="Y273" s="235"/>
      <c r="Z273" s="235"/>
      <c r="AA273" s="235"/>
      <c r="AB273" s="235"/>
      <c r="AC273" s="235"/>
      <c r="AD273" s="235"/>
      <c r="AE273" s="235"/>
      <c r="AF273" s="235"/>
    </row>
    <row r="274" spans="1:32" ht="12.75" customHeight="1" x14ac:dyDescent="0.2">
      <c r="A274" s="94"/>
      <c r="B274" s="163" t="s">
        <v>340</v>
      </c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4">
        <v>9000000</v>
      </c>
      <c r="X274" s="164"/>
      <c r="Y274" s="164"/>
      <c r="Z274" s="164">
        <v>11766777.300000001</v>
      </c>
      <c r="AA274" s="164"/>
      <c r="AB274" s="164"/>
      <c r="AC274" s="164"/>
      <c r="AD274" s="164">
        <v>11766777.300000001</v>
      </c>
      <c r="AE274" s="164"/>
      <c r="AF274" s="164"/>
    </row>
    <row r="275" spans="1:32" ht="13.5" customHeight="1" thickBot="1" x14ac:dyDescent="0.25">
      <c r="A275" s="94"/>
      <c r="B275" s="172" t="s">
        <v>341</v>
      </c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236">
        <v>-16299000</v>
      </c>
      <c r="X275" s="236"/>
      <c r="Y275" s="236"/>
      <c r="Z275" s="236">
        <v>-16299000</v>
      </c>
      <c r="AA275" s="236"/>
      <c r="AB275" s="236"/>
      <c r="AC275" s="236"/>
      <c r="AD275" s="236">
        <v>-16298916</v>
      </c>
      <c r="AE275" s="236"/>
      <c r="AF275" s="236"/>
    </row>
    <row r="276" spans="1:32" ht="13.5" customHeight="1" thickBot="1" x14ac:dyDescent="0.25">
      <c r="A276" s="231" t="s">
        <v>342</v>
      </c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2">
        <f>SUM(W274:Y275,W272)</f>
        <v>66471756</v>
      </c>
      <c r="X276" s="232"/>
      <c r="Y276" s="232"/>
      <c r="Z276" s="232">
        <f>SUM(Z274:AC275,Z272)</f>
        <v>83664542.299999997</v>
      </c>
      <c r="AA276" s="232"/>
      <c r="AB276" s="232"/>
      <c r="AC276" s="232"/>
      <c r="AD276" s="233">
        <f>SUM(AD274:AF275,AD272)</f>
        <v>-27055146.109999999</v>
      </c>
      <c r="AE276" s="233"/>
      <c r="AF276" s="233"/>
    </row>
    <row r="277" spans="1:32" x14ac:dyDescent="0.2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234">
        <f>W266+W276</f>
        <v>0</v>
      </c>
      <c r="X277" s="234"/>
      <c r="Y277" s="234"/>
      <c r="Z277" s="234">
        <f>Z266+Z276</f>
        <v>0</v>
      </c>
      <c r="AA277" s="234"/>
      <c r="AB277" s="234"/>
      <c r="AC277" s="234"/>
      <c r="AD277" s="234">
        <f>AD266+AD276</f>
        <v>0</v>
      </c>
      <c r="AE277" s="234"/>
      <c r="AF277" s="234"/>
    </row>
    <row r="278" spans="1:32" ht="16.5" customHeight="1" thickBot="1" x14ac:dyDescent="0.25">
      <c r="A278" s="215" t="s">
        <v>343</v>
      </c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215"/>
      <c r="AF278" s="215"/>
    </row>
    <row r="279" spans="1:32" ht="19.5" customHeight="1" x14ac:dyDescent="0.2">
      <c r="A279" s="219" t="s">
        <v>344</v>
      </c>
      <c r="B279" s="219"/>
      <c r="C279" s="219"/>
      <c r="D279" s="219"/>
      <c r="E279" s="219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20" t="s">
        <v>345</v>
      </c>
      <c r="R279" s="220"/>
      <c r="S279" s="220"/>
      <c r="T279" s="220"/>
      <c r="U279" s="220"/>
      <c r="V279" s="220"/>
      <c r="W279" s="221" t="s">
        <v>346</v>
      </c>
      <c r="X279" s="221"/>
      <c r="Y279" s="221"/>
      <c r="Z279" s="221" t="s">
        <v>347</v>
      </c>
      <c r="AA279" s="221"/>
      <c r="AB279" s="221"/>
      <c r="AC279" s="221"/>
      <c r="AD279" s="221" t="s">
        <v>991</v>
      </c>
      <c r="AE279" s="221"/>
      <c r="AF279" s="221"/>
    </row>
    <row r="280" spans="1:32" x14ac:dyDescent="0.2">
      <c r="A280" s="192"/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B280" s="192"/>
      <c r="AC280" s="192"/>
      <c r="AD280" s="192"/>
      <c r="AE280" s="192"/>
      <c r="AF280" s="192"/>
    </row>
    <row r="281" spans="1:32" ht="12.75" customHeight="1" x14ac:dyDescent="0.2">
      <c r="A281" s="163" t="s">
        <v>349</v>
      </c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81">
        <v>113648862.81999999</v>
      </c>
      <c r="R281" s="181"/>
      <c r="S281" s="181"/>
      <c r="T281" s="181"/>
      <c r="U281" s="181"/>
      <c r="V281" s="181"/>
      <c r="W281" s="182">
        <v>22573284.530000001</v>
      </c>
      <c r="X281" s="229"/>
      <c r="Y281" s="229"/>
      <c r="Z281" s="183">
        <f>SUM(Q281:Y281)</f>
        <v>136222147.34999999</v>
      </c>
      <c r="AA281" s="183"/>
      <c r="AB281" s="183"/>
      <c r="AC281" s="183"/>
      <c r="AD281" s="223">
        <f>Q281-Z281</f>
        <v>-22573284.530000001</v>
      </c>
      <c r="AE281" s="223"/>
      <c r="AF281" s="223"/>
    </row>
    <row r="282" spans="1:32" ht="12.75" customHeight="1" x14ac:dyDescent="0.2">
      <c r="A282" s="163" t="s">
        <v>350</v>
      </c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230">
        <v>1768664.47</v>
      </c>
      <c r="R282" s="230"/>
      <c r="S282" s="230"/>
      <c r="T282" s="230"/>
      <c r="U282" s="230"/>
      <c r="V282" s="230"/>
      <c r="W282" s="182">
        <v>-50277.120000000003</v>
      </c>
      <c r="X282" s="229"/>
      <c r="Y282" s="229"/>
      <c r="Z282" s="183">
        <f>SUM(Q282:Y282)</f>
        <v>1718387.3499999999</v>
      </c>
      <c r="AA282" s="183"/>
      <c r="AB282" s="183"/>
      <c r="AC282" s="183"/>
      <c r="AD282" s="184">
        <f>Q282-Z282</f>
        <v>50277.120000000112</v>
      </c>
      <c r="AE282" s="184"/>
      <c r="AF282" s="184"/>
    </row>
    <row r="283" spans="1:32" ht="12.75" customHeight="1" x14ac:dyDescent="0.2">
      <c r="A283" s="163" t="s">
        <v>351</v>
      </c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81">
        <f>SUM(Q281:V282)</f>
        <v>115417527.28999999</v>
      </c>
      <c r="R283" s="181"/>
      <c r="S283" s="181"/>
      <c r="T283" s="181"/>
      <c r="U283" s="181"/>
      <c r="V283" s="181"/>
      <c r="W283" s="182">
        <f>SUM(W281:Y282)</f>
        <v>22523007.41</v>
      </c>
      <c r="X283" s="182"/>
      <c r="Y283" s="182"/>
      <c r="Z283" s="183">
        <f>SUM(Z281:AC282)</f>
        <v>137940534.69999999</v>
      </c>
      <c r="AA283" s="183"/>
      <c r="AB283" s="183"/>
      <c r="AC283" s="183"/>
      <c r="AD283" s="223">
        <f>SUM(AD281:AF282)</f>
        <v>-22523007.41</v>
      </c>
      <c r="AE283" s="223"/>
      <c r="AF283" s="223"/>
    </row>
    <row r="284" spans="1:32" ht="12.75" customHeight="1" x14ac:dyDescent="0.2">
      <c r="A284" s="163" t="s">
        <v>1297</v>
      </c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81">
        <v>0</v>
      </c>
      <c r="R284" s="181"/>
      <c r="S284" s="181"/>
      <c r="T284" s="181"/>
      <c r="U284" s="181"/>
      <c r="V284" s="181"/>
      <c r="W284" s="182">
        <v>0</v>
      </c>
      <c r="X284" s="182"/>
      <c r="Y284" s="182"/>
      <c r="Z284" s="183">
        <f>SUM(Q284:Y284)</f>
        <v>0</v>
      </c>
      <c r="AA284" s="183"/>
      <c r="AB284" s="183"/>
      <c r="AC284" s="183"/>
      <c r="AD284" s="184">
        <f>Q284-Z284</f>
        <v>0</v>
      </c>
      <c r="AE284" s="184"/>
      <c r="AF284" s="184"/>
    </row>
    <row r="285" spans="1:32" x14ac:dyDescent="0.2">
      <c r="A285" s="163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228"/>
      <c r="R285" s="228"/>
      <c r="S285" s="228"/>
      <c r="T285" s="228"/>
      <c r="U285" s="228"/>
      <c r="V285" s="228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</row>
    <row r="286" spans="1:32" ht="13.5" thickBot="1" x14ac:dyDescent="0.25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226"/>
      <c r="R286" s="226"/>
      <c r="S286" s="226"/>
      <c r="T286" s="226"/>
      <c r="U286" s="226"/>
      <c r="V286" s="226"/>
      <c r="W286" s="224"/>
      <c r="X286" s="224"/>
      <c r="Y286" s="224"/>
      <c r="Z286" s="224"/>
      <c r="AA286" s="224"/>
      <c r="AB286" s="224"/>
      <c r="AC286" s="224"/>
      <c r="AD286" s="224"/>
      <c r="AE286" s="224"/>
      <c r="AF286" s="224"/>
    </row>
    <row r="287" spans="1:32" x14ac:dyDescent="0.2">
      <c r="A287" s="227"/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  <c r="AA287" s="227"/>
      <c r="AB287" s="227"/>
      <c r="AC287" s="227"/>
      <c r="AD287" s="227"/>
      <c r="AE287" s="227"/>
      <c r="AF287" s="227"/>
    </row>
    <row r="288" spans="1:32" ht="16.5" customHeight="1" thickBot="1" x14ac:dyDescent="0.25">
      <c r="A288" s="215" t="s">
        <v>352</v>
      </c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</row>
    <row r="289" spans="1:32" ht="12.75" customHeight="1" x14ac:dyDescent="0.2">
      <c r="A289" s="219" t="s">
        <v>26</v>
      </c>
      <c r="B289" s="219"/>
      <c r="C289" s="219"/>
      <c r="D289" s="219"/>
      <c r="E289" s="219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21" t="s">
        <v>27</v>
      </c>
      <c r="X289" s="221"/>
      <c r="Y289" s="221"/>
      <c r="Z289" s="221" t="s">
        <v>28</v>
      </c>
      <c r="AA289" s="221"/>
      <c r="AB289" s="221"/>
      <c r="AC289" s="221"/>
      <c r="AD289" s="221" t="s">
        <v>29</v>
      </c>
      <c r="AE289" s="221"/>
      <c r="AF289" s="221"/>
    </row>
    <row r="290" spans="1:32" ht="12.75" customHeight="1" x14ac:dyDescent="0.2">
      <c r="A290" s="163" t="s">
        <v>353</v>
      </c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222"/>
      <c r="X290" s="222"/>
      <c r="Y290" s="222"/>
      <c r="Z290" s="222"/>
      <c r="AA290" s="222"/>
      <c r="AB290" s="222"/>
      <c r="AC290" s="222"/>
      <c r="AD290" s="164">
        <v>1768664.47</v>
      </c>
      <c r="AE290" s="164"/>
      <c r="AF290" s="164"/>
    </row>
    <row r="291" spans="1:32" ht="12.75" customHeight="1" x14ac:dyDescent="0.2">
      <c r="A291" s="163" t="s">
        <v>34</v>
      </c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222"/>
      <c r="X291" s="222"/>
      <c r="Y291" s="222"/>
      <c r="Z291" s="222"/>
      <c r="AA291" s="222"/>
      <c r="AB291" s="222"/>
      <c r="AC291" s="222"/>
      <c r="AD291" s="164">
        <v>1626014</v>
      </c>
      <c r="AE291" s="164"/>
      <c r="AF291" s="164"/>
    </row>
    <row r="292" spans="1:32" ht="12.75" customHeight="1" x14ac:dyDescent="0.2">
      <c r="A292" s="163" t="s">
        <v>175</v>
      </c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222"/>
      <c r="X292" s="222"/>
      <c r="Y292" s="222"/>
      <c r="Z292" s="183"/>
      <c r="AA292" s="183"/>
      <c r="AB292" s="183"/>
      <c r="AC292" s="183"/>
      <c r="AD292" s="164">
        <v>1676291.12</v>
      </c>
      <c r="AE292" s="164"/>
      <c r="AF292" s="164"/>
    </row>
    <row r="293" spans="1:32" ht="12.75" customHeight="1" x14ac:dyDescent="0.2">
      <c r="A293" s="163" t="s">
        <v>346</v>
      </c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222"/>
      <c r="X293" s="222"/>
      <c r="Y293" s="222"/>
      <c r="Z293" s="222"/>
      <c r="AA293" s="222"/>
      <c r="AB293" s="222"/>
      <c r="AC293" s="222"/>
      <c r="AD293" s="225">
        <f>AD291-AD292</f>
        <v>-50277.120000000112</v>
      </c>
      <c r="AE293" s="225"/>
      <c r="AF293" s="225"/>
    </row>
    <row r="294" spans="1:32" ht="12.75" customHeight="1" x14ac:dyDescent="0.2">
      <c r="A294" s="163" t="s">
        <v>354</v>
      </c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222"/>
      <c r="X294" s="222"/>
      <c r="Y294" s="222"/>
      <c r="Z294" s="222"/>
      <c r="AA294" s="222"/>
      <c r="AB294" s="222"/>
      <c r="AC294" s="222"/>
      <c r="AD294" s="225">
        <f>AD290+AD293</f>
        <v>1718387.3499999999</v>
      </c>
      <c r="AE294" s="225"/>
      <c r="AF294" s="225"/>
    </row>
    <row r="295" spans="1:32" ht="12.75" customHeight="1" x14ac:dyDescent="0.2">
      <c r="A295" s="163" t="s">
        <v>355</v>
      </c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222"/>
      <c r="X295" s="222"/>
      <c r="Y295" s="222"/>
      <c r="Z295" s="222"/>
      <c r="AA295" s="222"/>
      <c r="AB295" s="222"/>
      <c r="AC295" s="222"/>
      <c r="AD295" s="223">
        <f>-AD293</f>
        <v>50277.120000000112</v>
      </c>
      <c r="AE295" s="223"/>
      <c r="AF295" s="223"/>
    </row>
    <row r="296" spans="1:32" ht="13.5" customHeight="1" thickBot="1" x14ac:dyDescent="0.25">
      <c r="A296" s="172" t="s">
        <v>356</v>
      </c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224"/>
      <c r="X296" s="224"/>
      <c r="Y296" s="224"/>
      <c r="Z296" s="224"/>
      <c r="AA296" s="224"/>
      <c r="AB296" s="224"/>
      <c r="AC296" s="224"/>
      <c r="AD296" s="224"/>
      <c r="AE296" s="224"/>
      <c r="AF296" s="224"/>
    </row>
    <row r="297" spans="1:32" x14ac:dyDescent="0.2">
      <c r="A297" s="214"/>
      <c r="B297" s="214"/>
      <c r="C297" s="214"/>
      <c r="D297" s="214"/>
      <c r="E297" s="214"/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</row>
    <row r="298" spans="1:32" ht="16.5" customHeight="1" thickBot="1" x14ac:dyDescent="0.25">
      <c r="A298" s="215" t="s">
        <v>357</v>
      </c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5"/>
      <c r="AE298" s="215"/>
      <c r="AF298" s="215"/>
    </row>
    <row r="299" spans="1:32" ht="12.75" customHeight="1" x14ac:dyDescent="0.2">
      <c r="A299" s="219" t="s">
        <v>358</v>
      </c>
      <c r="B299" s="219"/>
      <c r="C299" s="219"/>
      <c r="D299" s="219"/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20" t="s">
        <v>359</v>
      </c>
      <c r="S299" s="220"/>
      <c r="T299" s="220"/>
      <c r="U299" s="220"/>
      <c r="V299" s="220"/>
      <c r="W299" s="220"/>
      <c r="X299" s="220"/>
      <c r="Y299" s="220"/>
      <c r="Z299" s="221" t="s">
        <v>346</v>
      </c>
      <c r="AA299" s="221"/>
      <c r="AB299" s="221"/>
      <c r="AC299" s="221"/>
      <c r="AD299" s="221" t="s">
        <v>347</v>
      </c>
      <c r="AE299" s="221"/>
      <c r="AF299" s="221"/>
    </row>
    <row r="300" spans="1:32" ht="13.5" thickBot="1" x14ac:dyDescent="0.25">
      <c r="A300" s="218"/>
      <c r="B300" s="218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218"/>
    </row>
    <row r="301" spans="1:32" ht="12.75" customHeight="1" x14ac:dyDescent="0.2">
      <c r="A301" s="173" t="s">
        <v>430</v>
      </c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</row>
    <row r="302" spans="1:32" ht="12.75" customHeight="1" x14ac:dyDescent="0.2">
      <c r="A302" s="1"/>
      <c r="B302" s="174" t="s">
        <v>360</v>
      </c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5">
        <v>9879042.8000000007</v>
      </c>
      <c r="X302" s="175"/>
      <c r="Y302" s="175"/>
      <c r="Z302" s="176">
        <f>AD302-W302</f>
        <v>203280</v>
      </c>
      <c r="AA302" s="176"/>
      <c r="AB302" s="176"/>
      <c r="AC302" s="176"/>
      <c r="AD302" s="175">
        <v>10082322.800000001</v>
      </c>
      <c r="AE302" s="175"/>
      <c r="AF302" s="175"/>
    </row>
    <row r="303" spans="1:32" ht="12.75" customHeight="1" x14ac:dyDescent="0.2">
      <c r="A303" s="1"/>
      <c r="B303" s="174" t="s">
        <v>361</v>
      </c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5">
        <v>2163186.36</v>
      </c>
      <c r="X303" s="175"/>
      <c r="Y303" s="175"/>
      <c r="Z303" s="176">
        <f>AD303-W303</f>
        <v>137207.62000000011</v>
      </c>
      <c r="AA303" s="176"/>
      <c r="AB303" s="176"/>
      <c r="AC303" s="176"/>
      <c r="AD303" s="175">
        <v>2300393.98</v>
      </c>
      <c r="AE303" s="175"/>
      <c r="AF303" s="175"/>
    </row>
    <row r="304" spans="1:32" ht="13.5" customHeight="1" thickBot="1" x14ac:dyDescent="0.25">
      <c r="A304" s="1"/>
      <c r="B304" s="180" t="s">
        <v>362</v>
      </c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5">
        <v>3741785</v>
      </c>
      <c r="X304" s="185"/>
      <c r="Y304" s="185"/>
      <c r="Z304" s="186">
        <f>AD304-W304</f>
        <v>0</v>
      </c>
      <c r="AA304" s="186"/>
      <c r="AB304" s="186"/>
      <c r="AC304" s="186"/>
      <c r="AD304" s="185">
        <v>3741785</v>
      </c>
      <c r="AE304" s="185"/>
      <c r="AF304" s="185"/>
    </row>
    <row r="305" spans="1:32" ht="12.75" customHeight="1" x14ac:dyDescent="0.2">
      <c r="A305" s="173" t="s">
        <v>431</v>
      </c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</row>
    <row r="306" spans="1:32" ht="12.75" customHeight="1" x14ac:dyDescent="0.2">
      <c r="A306" s="1"/>
      <c r="B306" s="174" t="s">
        <v>363</v>
      </c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5">
        <v>645132379.07000005</v>
      </c>
      <c r="X306" s="175"/>
      <c r="Y306" s="175"/>
      <c r="Z306" s="176">
        <f>AD306-W306</f>
        <v>100294906.41999996</v>
      </c>
      <c r="AA306" s="176"/>
      <c r="AB306" s="176"/>
      <c r="AC306" s="176"/>
      <c r="AD306" s="175">
        <v>745427285.49000001</v>
      </c>
      <c r="AE306" s="175"/>
      <c r="AF306" s="175"/>
    </row>
    <row r="307" spans="1:32" ht="12.75" customHeight="1" x14ac:dyDescent="0.2">
      <c r="A307" s="1"/>
      <c r="B307" s="174" t="s">
        <v>364</v>
      </c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5">
        <v>58727668.219999999</v>
      </c>
      <c r="X307" s="175"/>
      <c r="Y307" s="175"/>
      <c r="Z307" s="176">
        <f>AD307-W307</f>
        <v>3602594.950000003</v>
      </c>
      <c r="AA307" s="176"/>
      <c r="AB307" s="176"/>
      <c r="AC307" s="176"/>
      <c r="AD307" s="175">
        <v>62330263.170000002</v>
      </c>
      <c r="AE307" s="175"/>
      <c r="AF307" s="175"/>
    </row>
    <row r="308" spans="1:32" ht="12.75" customHeight="1" x14ac:dyDescent="0.2">
      <c r="A308" s="1"/>
      <c r="B308" s="174" t="s">
        <v>365</v>
      </c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5">
        <v>30592015.280000001</v>
      </c>
      <c r="X308" s="175"/>
      <c r="Y308" s="175"/>
      <c r="Z308" s="176">
        <f>AD308-W308</f>
        <v>1516342.7699999996</v>
      </c>
      <c r="AA308" s="176"/>
      <c r="AB308" s="176"/>
      <c r="AC308" s="176"/>
      <c r="AD308" s="175">
        <v>32108358.050000001</v>
      </c>
      <c r="AE308" s="175"/>
      <c r="AF308" s="175"/>
    </row>
    <row r="309" spans="1:32" ht="13.5" customHeight="1" thickBot="1" x14ac:dyDescent="0.25">
      <c r="A309" s="1"/>
      <c r="B309" s="180" t="s">
        <v>366</v>
      </c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5">
        <v>1286074</v>
      </c>
      <c r="X309" s="185"/>
      <c r="Y309" s="185"/>
      <c r="Z309" s="186">
        <f>AD309-W309</f>
        <v>0</v>
      </c>
      <c r="AA309" s="186"/>
      <c r="AB309" s="186"/>
      <c r="AC309" s="186"/>
      <c r="AD309" s="185">
        <v>1286074</v>
      </c>
      <c r="AE309" s="185"/>
      <c r="AF309" s="185"/>
    </row>
    <row r="310" spans="1:32" ht="12.75" customHeight="1" x14ac:dyDescent="0.2">
      <c r="A310" s="173" t="s">
        <v>432</v>
      </c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</row>
    <row r="311" spans="1:32" ht="13.5" customHeight="1" thickBot="1" x14ac:dyDescent="0.25">
      <c r="A311" s="1"/>
      <c r="B311" s="180" t="s">
        <v>368</v>
      </c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5">
        <v>86906037.469999999</v>
      </c>
      <c r="X311" s="185"/>
      <c r="Y311" s="185"/>
      <c r="Z311" s="186">
        <f>AD311-W311</f>
        <v>972440.59999999404</v>
      </c>
      <c r="AA311" s="186"/>
      <c r="AB311" s="186"/>
      <c r="AC311" s="186"/>
      <c r="AD311" s="185">
        <v>87878478.069999993</v>
      </c>
      <c r="AE311" s="185"/>
      <c r="AF311" s="185"/>
    </row>
    <row r="312" spans="1:32" ht="12.75" customHeight="1" x14ac:dyDescent="0.2">
      <c r="A312" s="173" t="s">
        <v>1313</v>
      </c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</row>
    <row r="313" spans="1:32" ht="12.75" customHeight="1" x14ac:dyDescent="0.2">
      <c r="A313" s="1"/>
      <c r="B313" s="174" t="s">
        <v>369</v>
      </c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5">
        <v>0</v>
      </c>
      <c r="X313" s="175"/>
      <c r="Y313" s="175"/>
      <c r="Z313" s="176">
        <f>AD313-W313</f>
        <v>131070</v>
      </c>
      <c r="AA313" s="176"/>
      <c r="AB313" s="176"/>
      <c r="AC313" s="176"/>
      <c r="AD313" s="175">
        <v>131070</v>
      </c>
      <c r="AE313" s="175"/>
      <c r="AF313" s="175"/>
    </row>
    <row r="314" spans="1:32" ht="13.5" customHeight="1" thickBot="1" x14ac:dyDescent="0.25">
      <c r="A314" s="1"/>
      <c r="B314" s="180" t="s">
        <v>370</v>
      </c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5">
        <v>98373202.180000007</v>
      </c>
      <c r="X314" s="185"/>
      <c r="Y314" s="185"/>
      <c r="Z314" s="186">
        <f>AD314-W314</f>
        <v>-71304166.350000009</v>
      </c>
      <c r="AA314" s="186"/>
      <c r="AB314" s="186"/>
      <c r="AC314" s="186"/>
      <c r="AD314" s="185">
        <v>27069035.829999998</v>
      </c>
      <c r="AE314" s="185"/>
      <c r="AF314" s="185"/>
    </row>
    <row r="315" spans="1:32" ht="12.75" customHeight="1" x14ac:dyDescent="0.2">
      <c r="A315" s="173" t="s">
        <v>371</v>
      </c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</row>
    <row r="316" spans="1:32" ht="12.75" customHeight="1" x14ac:dyDescent="0.2">
      <c r="A316" s="1"/>
      <c r="B316" s="174" t="s">
        <v>372</v>
      </c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5">
        <v>-6022298.6699999999</v>
      </c>
      <c r="X316" s="175"/>
      <c r="Y316" s="175"/>
      <c r="Z316" s="176">
        <f>AD316-W316</f>
        <v>-1083018</v>
      </c>
      <c r="AA316" s="176"/>
      <c r="AB316" s="176"/>
      <c r="AC316" s="176"/>
      <c r="AD316" s="175">
        <v>-7105316.6699999999</v>
      </c>
      <c r="AE316" s="175"/>
      <c r="AF316" s="175"/>
    </row>
    <row r="317" spans="1:32" ht="12.75" customHeight="1" x14ac:dyDescent="0.2">
      <c r="A317" s="1"/>
      <c r="B317" s="174" t="s">
        <v>373</v>
      </c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5">
        <v>-2163186.36</v>
      </c>
      <c r="X317" s="175"/>
      <c r="Y317" s="175"/>
      <c r="Z317" s="176">
        <f>AD317-W317</f>
        <v>-137207.62000000011</v>
      </c>
      <c r="AA317" s="176"/>
      <c r="AB317" s="176"/>
      <c r="AC317" s="176"/>
      <c r="AD317" s="175">
        <v>-2300393.98</v>
      </c>
      <c r="AE317" s="175"/>
      <c r="AF317" s="175"/>
    </row>
    <row r="318" spans="1:32" ht="13.5" customHeight="1" thickBot="1" x14ac:dyDescent="0.25">
      <c r="A318" s="1"/>
      <c r="B318" s="180" t="s">
        <v>374</v>
      </c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5">
        <v>-1652536</v>
      </c>
      <c r="X318" s="185"/>
      <c r="Y318" s="185"/>
      <c r="Z318" s="186">
        <f>AD318-W318</f>
        <v>-426509</v>
      </c>
      <c r="AA318" s="186"/>
      <c r="AB318" s="186"/>
      <c r="AC318" s="186"/>
      <c r="AD318" s="185">
        <v>-2079045</v>
      </c>
      <c r="AE318" s="185"/>
      <c r="AF318" s="185"/>
    </row>
    <row r="319" spans="1:32" ht="12.75" customHeight="1" x14ac:dyDescent="0.2">
      <c r="A319" s="173" t="s">
        <v>375</v>
      </c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</row>
    <row r="320" spans="1:32" ht="12.75" customHeight="1" x14ac:dyDescent="0.2">
      <c r="A320" s="1"/>
      <c r="B320" s="174" t="s">
        <v>376</v>
      </c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5">
        <v>-107867013</v>
      </c>
      <c r="X320" s="175"/>
      <c r="Y320" s="175"/>
      <c r="Z320" s="176">
        <f>AD320-W320</f>
        <v>-13902751.680000007</v>
      </c>
      <c r="AA320" s="176"/>
      <c r="AB320" s="176"/>
      <c r="AC320" s="176"/>
      <c r="AD320" s="175">
        <v>-121769764.68000001</v>
      </c>
      <c r="AE320" s="175"/>
      <c r="AF320" s="175"/>
    </row>
    <row r="321" spans="1:32" ht="12.75" customHeight="1" x14ac:dyDescent="0.2">
      <c r="A321" s="1"/>
      <c r="B321" s="174" t="s">
        <v>377</v>
      </c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5">
        <v>-19405940.699999999</v>
      </c>
      <c r="X321" s="175"/>
      <c r="Y321" s="175"/>
      <c r="Z321" s="176">
        <f>AD321-W321</f>
        <v>-1682179.3100000024</v>
      </c>
      <c r="AA321" s="176"/>
      <c r="AB321" s="176"/>
      <c r="AC321" s="176"/>
      <c r="AD321" s="175">
        <v>-21088120.010000002</v>
      </c>
      <c r="AE321" s="175"/>
      <c r="AF321" s="175"/>
    </row>
    <row r="322" spans="1:32" ht="12.75" customHeight="1" x14ac:dyDescent="0.2">
      <c r="A322" s="1"/>
      <c r="B322" s="174" t="s">
        <v>378</v>
      </c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5">
        <v>-30592015.280000001</v>
      </c>
      <c r="X322" s="175"/>
      <c r="Y322" s="175"/>
      <c r="Z322" s="176">
        <f>AD322-W322</f>
        <v>-1516342.7699999996</v>
      </c>
      <c r="AA322" s="176"/>
      <c r="AB322" s="176"/>
      <c r="AC322" s="176"/>
      <c r="AD322" s="175">
        <v>-32108358.050000001</v>
      </c>
      <c r="AE322" s="175"/>
      <c r="AF322" s="175"/>
    </row>
    <row r="323" spans="1:32" ht="13.5" customHeight="1" thickBot="1" x14ac:dyDescent="0.25">
      <c r="A323" s="1"/>
      <c r="B323" s="180" t="s">
        <v>379</v>
      </c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5">
        <v>-139708</v>
      </c>
      <c r="X323" s="185"/>
      <c r="Y323" s="185"/>
      <c r="Z323" s="186">
        <f>AD323-W323</f>
        <v>-25860</v>
      </c>
      <c r="AA323" s="186"/>
      <c r="AB323" s="186"/>
      <c r="AC323" s="186"/>
      <c r="AD323" s="185">
        <v>-165568</v>
      </c>
      <c r="AE323" s="185"/>
      <c r="AF323" s="185"/>
    </row>
    <row r="324" spans="1:32" ht="12.75" customHeight="1" x14ac:dyDescent="0.2">
      <c r="A324" s="173" t="s">
        <v>433</v>
      </c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</row>
    <row r="325" spans="1:32" ht="12.75" customHeight="1" x14ac:dyDescent="0.2">
      <c r="A325" s="1"/>
      <c r="B325" s="174" t="s">
        <v>360</v>
      </c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5">
        <v>3856744.13</v>
      </c>
      <c r="X325" s="175"/>
      <c r="Y325" s="175"/>
      <c r="Z325" s="176">
        <f>AD325-W325</f>
        <v>-879738</v>
      </c>
      <c r="AA325" s="176"/>
      <c r="AB325" s="176"/>
      <c r="AC325" s="176"/>
      <c r="AD325" s="175">
        <v>2977006.13</v>
      </c>
      <c r="AE325" s="175"/>
      <c r="AF325" s="175"/>
    </row>
    <row r="326" spans="1:32" ht="12.75" customHeight="1" x14ac:dyDescent="0.2">
      <c r="A326" s="1"/>
      <c r="B326" s="174" t="s">
        <v>361</v>
      </c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5">
        <v>0</v>
      </c>
      <c r="X326" s="175"/>
      <c r="Y326" s="175"/>
      <c r="Z326" s="176">
        <f>AD326-W326</f>
        <v>0</v>
      </c>
      <c r="AA326" s="176"/>
      <c r="AB326" s="176"/>
      <c r="AC326" s="176"/>
      <c r="AD326" s="175">
        <v>0</v>
      </c>
      <c r="AE326" s="175"/>
      <c r="AF326" s="175"/>
    </row>
    <row r="327" spans="1:32" ht="13.5" customHeight="1" thickBot="1" x14ac:dyDescent="0.25">
      <c r="A327" s="1"/>
      <c r="B327" s="180" t="s">
        <v>362</v>
      </c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5">
        <v>2089249</v>
      </c>
      <c r="X327" s="185"/>
      <c r="Y327" s="185"/>
      <c r="Z327" s="186">
        <f>AD327-W327</f>
        <v>-426509</v>
      </c>
      <c r="AA327" s="186"/>
      <c r="AB327" s="186"/>
      <c r="AC327" s="186"/>
      <c r="AD327" s="185">
        <v>1662740</v>
      </c>
      <c r="AE327" s="185"/>
      <c r="AF327" s="185"/>
    </row>
    <row r="328" spans="1:32" ht="12.75" customHeight="1" x14ac:dyDescent="0.2">
      <c r="A328" s="173" t="s">
        <v>434</v>
      </c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</row>
    <row r="329" spans="1:32" ht="12.75" customHeight="1" x14ac:dyDescent="0.2">
      <c r="A329" s="1"/>
      <c r="B329" s="174" t="s">
        <v>363</v>
      </c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5">
        <v>537265366.07000005</v>
      </c>
      <c r="X329" s="175"/>
      <c r="Y329" s="175"/>
      <c r="Z329" s="176">
        <f>AD329-W329</f>
        <v>86392154.73999989</v>
      </c>
      <c r="AA329" s="176"/>
      <c r="AB329" s="176"/>
      <c r="AC329" s="176"/>
      <c r="AD329" s="175">
        <v>623657520.80999994</v>
      </c>
      <c r="AE329" s="175"/>
      <c r="AF329" s="175"/>
    </row>
    <row r="330" spans="1:32" ht="12.75" customHeight="1" x14ac:dyDescent="0.2">
      <c r="A330" s="1"/>
      <c r="B330" s="174" t="s">
        <v>364</v>
      </c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5">
        <v>39321727.520000003</v>
      </c>
      <c r="X330" s="175"/>
      <c r="Y330" s="175"/>
      <c r="Z330" s="176">
        <f>AD330-W330</f>
        <v>1920415.6399999931</v>
      </c>
      <c r="AA330" s="176"/>
      <c r="AB330" s="176"/>
      <c r="AC330" s="176"/>
      <c r="AD330" s="175">
        <v>41242143.159999996</v>
      </c>
      <c r="AE330" s="175"/>
      <c r="AF330" s="175"/>
    </row>
    <row r="331" spans="1:32" ht="12.75" customHeight="1" x14ac:dyDescent="0.2">
      <c r="A331" s="1"/>
      <c r="B331" s="174" t="s">
        <v>365</v>
      </c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5">
        <v>0</v>
      </c>
      <c r="X331" s="175"/>
      <c r="Y331" s="175"/>
      <c r="Z331" s="176">
        <f>AD331-W331</f>
        <v>0</v>
      </c>
      <c r="AA331" s="176"/>
      <c r="AB331" s="176"/>
      <c r="AC331" s="176"/>
      <c r="AD331" s="175">
        <v>0</v>
      </c>
      <c r="AE331" s="175"/>
      <c r="AF331" s="175"/>
    </row>
    <row r="332" spans="1:32" ht="13.5" customHeight="1" thickBot="1" x14ac:dyDescent="0.25">
      <c r="A332" s="1"/>
      <c r="B332" s="180" t="s">
        <v>366</v>
      </c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5">
        <v>1146366</v>
      </c>
      <c r="X332" s="185"/>
      <c r="Y332" s="185"/>
      <c r="Z332" s="186">
        <f>AD332-W332</f>
        <v>-26222.840000000084</v>
      </c>
      <c r="AA332" s="186"/>
      <c r="AB332" s="186"/>
      <c r="AC332" s="186"/>
      <c r="AD332" s="185">
        <v>1120143.1599999999</v>
      </c>
      <c r="AE332" s="185"/>
      <c r="AF332" s="185"/>
    </row>
    <row r="333" spans="1:32" ht="12.75" customHeight="1" x14ac:dyDescent="0.2">
      <c r="A333" s="173" t="s">
        <v>367</v>
      </c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  <c r="AA333" s="173"/>
      <c r="AB333" s="173"/>
      <c r="AC333" s="173"/>
      <c r="AD333" s="173"/>
      <c r="AE333" s="173"/>
      <c r="AF333" s="173"/>
    </row>
    <row r="334" spans="1:32" ht="13.5" customHeight="1" thickBot="1" x14ac:dyDescent="0.25">
      <c r="A334" s="1"/>
      <c r="B334" s="180" t="s">
        <v>368</v>
      </c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5">
        <v>86906037.469999999</v>
      </c>
      <c r="X334" s="185"/>
      <c r="Y334" s="185"/>
      <c r="Z334" s="186">
        <f>AD334-W334</f>
        <v>972440.59999999404</v>
      </c>
      <c r="AA334" s="186"/>
      <c r="AB334" s="186"/>
      <c r="AC334" s="186"/>
      <c r="AD334" s="185">
        <v>87878478.069999993</v>
      </c>
      <c r="AE334" s="185"/>
      <c r="AF334" s="185"/>
    </row>
    <row r="335" spans="1:32" ht="12.75" customHeight="1" x14ac:dyDescent="0.2">
      <c r="A335" s="173" t="s">
        <v>1314</v>
      </c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  <c r="AA335" s="173"/>
      <c r="AB335" s="173"/>
      <c r="AC335" s="173"/>
      <c r="AD335" s="173"/>
      <c r="AE335" s="173"/>
      <c r="AF335" s="173"/>
    </row>
    <row r="336" spans="1:32" ht="12.75" customHeight="1" x14ac:dyDescent="0.2">
      <c r="A336" s="1"/>
      <c r="B336" s="174" t="s">
        <v>369</v>
      </c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5">
        <v>0</v>
      </c>
      <c r="X336" s="175"/>
      <c r="Y336" s="175"/>
      <c r="Z336" s="176">
        <f>AD336-W336</f>
        <v>131070</v>
      </c>
      <c r="AA336" s="176"/>
      <c r="AB336" s="176"/>
      <c r="AC336" s="176"/>
      <c r="AD336" s="175">
        <v>131070</v>
      </c>
      <c r="AE336" s="175"/>
      <c r="AF336" s="175"/>
    </row>
    <row r="337" spans="1:32" ht="13.5" customHeight="1" thickBot="1" x14ac:dyDescent="0.25">
      <c r="A337" s="1"/>
      <c r="B337" s="180" t="s">
        <v>370</v>
      </c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5">
        <v>98149164.290000007</v>
      </c>
      <c r="X337" s="185"/>
      <c r="Y337" s="185"/>
      <c r="Z337" s="186">
        <f>AD337-W337</f>
        <v>-71393263.680000007</v>
      </c>
      <c r="AA337" s="186"/>
      <c r="AB337" s="186"/>
      <c r="AC337" s="186"/>
      <c r="AD337" s="185">
        <v>26755900.609999999</v>
      </c>
      <c r="AE337" s="185"/>
      <c r="AF337" s="185"/>
    </row>
    <row r="338" spans="1:32" ht="12.75" customHeight="1" x14ac:dyDescent="0.2">
      <c r="A338" s="173" t="s">
        <v>1312</v>
      </c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  <c r="Z338" s="173"/>
      <c r="AA338" s="173"/>
      <c r="AB338" s="173"/>
      <c r="AC338" s="173"/>
      <c r="AD338" s="173"/>
      <c r="AE338" s="173"/>
      <c r="AF338" s="173"/>
    </row>
    <row r="339" spans="1:32" ht="12.75" customHeight="1" thickBot="1" x14ac:dyDescent="0.25">
      <c r="A339" s="1"/>
      <c r="B339" s="174" t="s">
        <v>1315</v>
      </c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5">
        <v>-224037.89</v>
      </c>
      <c r="X339" s="175"/>
      <c r="Y339" s="175"/>
      <c r="Z339" s="176">
        <f>AD339-W339</f>
        <v>-89097.329999999958</v>
      </c>
      <c r="AA339" s="176"/>
      <c r="AB339" s="176"/>
      <c r="AC339" s="176"/>
      <c r="AD339" s="175">
        <v>-313135.21999999997</v>
      </c>
      <c r="AE339" s="175"/>
      <c r="AF339" s="175"/>
    </row>
    <row r="340" spans="1:32" ht="13.5" customHeight="1" x14ac:dyDescent="0.2">
      <c r="A340" s="173" t="s">
        <v>994</v>
      </c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3"/>
      <c r="AE340" s="173"/>
      <c r="AF340" s="173"/>
    </row>
    <row r="341" spans="1:32" ht="13.5" customHeight="1" x14ac:dyDescent="0.2">
      <c r="A341" s="1"/>
      <c r="B341" s="174" t="s">
        <v>992</v>
      </c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5">
        <v>1850961.52</v>
      </c>
      <c r="X341" s="175"/>
      <c r="Y341" s="175"/>
      <c r="Z341" s="176">
        <f>AD341-W341</f>
        <v>-3712.6100000001024</v>
      </c>
      <c r="AA341" s="176"/>
      <c r="AB341" s="176"/>
      <c r="AC341" s="176"/>
      <c r="AD341" s="175">
        <v>1847248.91</v>
      </c>
      <c r="AE341" s="175"/>
      <c r="AF341" s="175"/>
    </row>
    <row r="342" spans="1:32" ht="13.5" customHeight="1" thickBot="1" x14ac:dyDescent="0.25">
      <c r="A342" s="1"/>
      <c r="B342" s="180" t="s">
        <v>993</v>
      </c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5">
        <v>18066035.399999999</v>
      </c>
      <c r="X342" s="185"/>
      <c r="Y342" s="185"/>
      <c r="Z342" s="186">
        <f>AD342-W342</f>
        <v>4136982.9700000025</v>
      </c>
      <c r="AA342" s="186"/>
      <c r="AB342" s="186"/>
      <c r="AC342" s="186"/>
      <c r="AD342" s="185">
        <v>22203018.370000001</v>
      </c>
      <c r="AE342" s="185"/>
      <c r="AF342" s="185"/>
    </row>
    <row r="343" spans="1:32" ht="12.75" customHeight="1" x14ac:dyDescent="0.2">
      <c r="A343" s="173" t="s">
        <v>380</v>
      </c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</row>
    <row r="344" spans="1:32" ht="12.75" customHeight="1" x14ac:dyDescent="0.2">
      <c r="A344" s="1"/>
      <c r="B344" s="174" t="s">
        <v>381</v>
      </c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5">
        <v>-226896.02</v>
      </c>
      <c r="X344" s="175"/>
      <c r="Y344" s="175"/>
      <c r="Z344" s="176">
        <f>AD344-W344</f>
        <v>-70225.180000000022</v>
      </c>
      <c r="AA344" s="176"/>
      <c r="AB344" s="176"/>
      <c r="AC344" s="176"/>
      <c r="AD344" s="175">
        <v>-297121.2</v>
      </c>
      <c r="AE344" s="175"/>
      <c r="AF344" s="175"/>
    </row>
    <row r="345" spans="1:32" ht="13.5" customHeight="1" thickBot="1" x14ac:dyDescent="0.25">
      <c r="A345" s="1"/>
      <c r="B345" s="180" t="s">
        <v>435</v>
      </c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5">
        <v>-11553819.84</v>
      </c>
      <c r="X345" s="185"/>
      <c r="Y345" s="185"/>
      <c r="Z345" s="186">
        <f>AD345-W345</f>
        <v>-2371590.7300000004</v>
      </c>
      <c r="AA345" s="186"/>
      <c r="AB345" s="186"/>
      <c r="AC345" s="186"/>
      <c r="AD345" s="185">
        <v>-13925410.57</v>
      </c>
      <c r="AE345" s="185"/>
      <c r="AF345" s="185"/>
    </row>
    <row r="346" spans="1:32" ht="13.5" customHeight="1" x14ac:dyDescent="0.2">
      <c r="A346" s="173" t="s">
        <v>995</v>
      </c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</row>
    <row r="347" spans="1:32" ht="13.5" customHeight="1" x14ac:dyDescent="0.2">
      <c r="A347" s="1"/>
      <c r="B347" s="174" t="s">
        <v>992</v>
      </c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5">
        <v>1624065.5</v>
      </c>
      <c r="X347" s="175"/>
      <c r="Y347" s="175"/>
      <c r="Z347" s="176">
        <f>AD347-W347</f>
        <v>-73937.790000000037</v>
      </c>
      <c r="AA347" s="176"/>
      <c r="AB347" s="176"/>
      <c r="AC347" s="176"/>
      <c r="AD347" s="175">
        <v>1550127.71</v>
      </c>
      <c r="AE347" s="175"/>
      <c r="AF347" s="175"/>
    </row>
    <row r="348" spans="1:32" ht="13.5" customHeight="1" thickBot="1" x14ac:dyDescent="0.25">
      <c r="A348" s="1"/>
      <c r="B348" s="180" t="s">
        <v>993</v>
      </c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5">
        <v>6512215.5599999996</v>
      </c>
      <c r="X348" s="185"/>
      <c r="Y348" s="185"/>
      <c r="Z348" s="186">
        <f>AD348-W348</f>
        <v>1765392.2400000002</v>
      </c>
      <c r="AA348" s="186"/>
      <c r="AB348" s="186"/>
      <c r="AC348" s="186"/>
      <c r="AD348" s="185">
        <v>8277607.7999999998</v>
      </c>
      <c r="AE348" s="185"/>
      <c r="AF348" s="185"/>
    </row>
    <row r="349" spans="1:32" x14ac:dyDescent="0.2">
      <c r="A349" s="214"/>
      <c r="B349" s="214"/>
      <c r="C349" s="214"/>
      <c r="D349" s="214"/>
      <c r="E349" s="214"/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  <c r="Y349" s="214"/>
      <c r="Z349" s="214"/>
      <c r="AA349" s="214"/>
      <c r="AB349" s="214"/>
      <c r="AC349" s="214"/>
      <c r="AD349" s="214"/>
      <c r="AE349" s="214"/>
      <c r="AF349" s="214"/>
    </row>
    <row r="350" spans="1:32" ht="13.5" customHeight="1" thickBot="1" x14ac:dyDescent="0.25">
      <c r="A350" s="270" t="s">
        <v>428</v>
      </c>
      <c r="B350" s="270"/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  <c r="O350" s="270"/>
      <c r="P350" s="270"/>
      <c r="Q350" s="270"/>
      <c r="R350" s="270"/>
      <c r="S350" s="270"/>
      <c r="T350" s="270"/>
      <c r="U350" s="270"/>
      <c r="V350" s="270"/>
      <c r="W350" s="270"/>
      <c r="X350" s="270"/>
      <c r="Y350" s="270"/>
      <c r="Z350" s="270"/>
      <c r="AA350" s="270"/>
      <c r="AB350" s="270"/>
      <c r="AC350" s="270"/>
      <c r="AD350" s="270"/>
      <c r="AE350" s="270"/>
      <c r="AF350" s="270"/>
    </row>
    <row r="351" spans="1:32" x14ac:dyDescent="0.2">
      <c r="A351" s="214"/>
      <c r="B351" s="214"/>
      <c r="C351" s="214"/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14"/>
      <c r="Z351" s="214"/>
      <c r="AA351" s="214"/>
      <c r="AB351" s="214"/>
      <c r="AC351" s="214"/>
      <c r="AD351" s="214"/>
      <c r="AE351" s="214"/>
      <c r="AF351" s="214"/>
    </row>
    <row r="352" spans="1:32" ht="33" customHeight="1" thickBot="1" x14ac:dyDescent="0.25">
      <c r="A352" s="215" t="s">
        <v>996</v>
      </c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  <c r="AD352" s="215"/>
      <c r="AE352" s="215"/>
      <c r="AF352" s="215"/>
    </row>
    <row r="353" spans="1:32" ht="19.5" customHeight="1" thickBot="1" x14ac:dyDescent="0.25">
      <c r="A353" s="216" t="s">
        <v>385</v>
      </c>
      <c r="B353" s="216"/>
      <c r="C353" s="216"/>
      <c r="D353" s="216"/>
      <c r="E353" s="216" t="s">
        <v>382</v>
      </c>
      <c r="F353" s="216"/>
      <c r="G353" s="216"/>
      <c r="H353" s="216" t="s">
        <v>386</v>
      </c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7" t="s">
        <v>387</v>
      </c>
      <c r="V353" s="217"/>
      <c r="W353" s="217"/>
      <c r="X353" s="217"/>
      <c r="Y353" s="217" t="s">
        <v>388</v>
      </c>
      <c r="Z353" s="217"/>
      <c r="AA353" s="217"/>
      <c r="AB353" s="217"/>
      <c r="AC353" s="217" t="s">
        <v>389</v>
      </c>
      <c r="AD353" s="217"/>
      <c r="AE353" s="217" t="s">
        <v>390</v>
      </c>
      <c r="AF353" s="217"/>
    </row>
    <row r="354" spans="1:32" x14ac:dyDescent="0.2">
      <c r="A354" s="214"/>
      <c r="B354" s="214"/>
      <c r="C354" s="214"/>
      <c r="D354" s="214"/>
      <c r="E354" s="214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  <c r="Y354" s="214"/>
      <c r="Z354" s="214"/>
      <c r="AA354" s="214"/>
      <c r="AB354" s="214"/>
      <c r="AC354" s="214"/>
      <c r="AD354" s="214"/>
      <c r="AE354" s="214"/>
      <c r="AF354" s="214"/>
    </row>
    <row r="355" spans="1:32" ht="12.75" customHeight="1" x14ac:dyDescent="0.2">
      <c r="A355" s="161">
        <v>93</v>
      </c>
      <c r="B355" s="161"/>
      <c r="C355" s="161"/>
      <c r="D355" s="161"/>
      <c r="E355" s="162">
        <v>4222</v>
      </c>
      <c r="F355" s="162"/>
      <c r="G355" s="162"/>
      <c r="H355" s="163" t="s">
        <v>422</v>
      </c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4">
        <v>156856.4</v>
      </c>
      <c r="V355" s="164"/>
      <c r="W355" s="164"/>
      <c r="X355" s="164"/>
      <c r="Y355" s="164" t="s">
        <v>392</v>
      </c>
      <c r="Z355" s="164"/>
      <c r="AA355" s="164"/>
      <c r="AB355" s="164"/>
      <c r="AC355" s="164">
        <v>156856.4</v>
      </c>
      <c r="AD355" s="164"/>
      <c r="AE355" s="164" t="s">
        <v>392</v>
      </c>
      <c r="AF355" s="164"/>
    </row>
    <row r="356" spans="1:32" ht="12.75" customHeight="1" x14ac:dyDescent="0.2">
      <c r="A356" s="161">
        <v>93</v>
      </c>
      <c r="B356" s="161"/>
      <c r="C356" s="161"/>
      <c r="D356" s="161"/>
      <c r="E356" s="162">
        <v>6122</v>
      </c>
      <c r="F356" s="162"/>
      <c r="G356" s="162"/>
      <c r="H356" s="163" t="s">
        <v>1319</v>
      </c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4" t="s">
        <v>392</v>
      </c>
      <c r="V356" s="164"/>
      <c r="W356" s="164"/>
      <c r="X356" s="164"/>
      <c r="Y356" s="164">
        <v>0</v>
      </c>
      <c r="Z356" s="164"/>
      <c r="AA356" s="164"/>
      <c r="AB356" s="164"/>
      <c r="AC356" s="164" t="s">
        <v>392</v>
      </c>
      <c r="AD356" s="164"/>
      <c r="AE356" s="164">
        <v>0</v>
      </c>
      <c r="AF356" s="164"/>
    </row>
    <row r="357" spans="1:32" ht="13.5" customHeight="1" thickBot="1" x14ac:dyDescent="0.25">
      <c r="A357" s="169"/>
      <c r="B357" s="169"/>
      <c r="C357" s="169"/>
      <c r="D357" s="169"/>
      <c r="E357" s="170" t="s">
        <v>997</v>
      </c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1">
        <f>SUM(U355:X356)</f>
        <v>156856.4</v>
      </c>
      <c r="V357" s="171"/>
      <c r="W357" s="171"/>
      <c r="X357" s="171"/>
      <c r="Y357" s="171">
        <f>SUM(Y355:AB356)</f>
        <v>0</v>
      </c>
      <c r="Z357" s="171"/>
      <c r="AA357" s="171"/>
      <c r="AB357" s="171"/>
      <c r="AC357" s="171">
        <f>SUM(AC355:AD356)</f>
        <v>156856.4</v>
      </c>
      <c r="AD357" s="171"/>
      <c r="AE357" s="171">
        <f>SUM(AE355:AF356)</f>
        <v>0</v>
      </c>
      <c r="AF357" s="171"/>
    </row>
    <row r="358" spans="1:32" ht="13.5" customHeight="1" x14ac:dyDescent="0.2">
      <c r="A358" s="161">
        <v>93</v>
      </c>
      <c r="B358" s="161"/>
      <c r="C358" s="161"/>
      <c r="D358" s="161"/>
      <c r="E358" s="162">
        <v>4222</v>
      </c>
      <c r="F358" s="162"/>
      <c r="G358" s="162"/>
      <c r="H358" s="163" t="s">
        <v>422</v>
      </c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4">
        <v>1000000</v>
      </c>
      <c r="V358" s="164"/>
      <c r="W358" s="164"/>
      <c r="X358" s="164"/>
      <c r="Y358" s="164" t="s">
        <v>392</v>
      </c>
      <c r="Z358" s="164"/>
      <c r="AA358" s="164"/>
      <c r="AB358" s="164"/>
      <c r="AC358" s="164">
        <v>1000000</v>
      </c>
      <c r="AD358" s="164"/>
      <c r="AE358" s="164" t="s">
        <v>392</v>
      </c>
      <c r="AF358" s="164"/>
    </row>
    <row r="359" spans="1:32" ht="13.5" customHeight="1" x14ac:dyDescent="0.2">
      <c r="A359" s="161">
        <v>93</v>
      </c>
      <c r="B359" s="161"/>
      <c r="C359" s="161"/>
      <c r="D359" s="161"/>
      <c r="E359" s="162">
        <v>6123</v>
      </c>
      <c r="F359" s="162"/>
      <c r="G359" s="162"/>
      <c r="H359" s="163" t="s">
        <v>319</v>
      </c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4" t="s">
        <v>392</v>
      </c>
      <c r="V359" s="164"/>
      <c r="W359" s="164"/>
      <c r="X359" s="164"/>
      <c r="Y359" s="164">
        <v>1000000</v>
      </c>
      <c r="Z359" s="164"/>
      <c r="AA359" s="164"/>
      <c r="AB359" s="164"/>
      <c r="AC359" s="164" t="s">
        <v>392</v>
      </c>
      <c r="AD359" s="164"/>
      <c r="AE359" s="164">
        <v>0</v>
      </c>
      <c r="AF359" s="164"/>
    </row>
    <row r="360" spans="1:32" ht="13.5" customHeight="1" thickBot="1" x14ac:dyDescent="0.25">
      <c r="A360" s="169"/>
      <c r="B360" s="169"/>
      <c r="C360" s="169"/>
      <c r="D360" s="169"/>
      <c r="E360" s="170" t="s">
        <v>1316</v>
      </c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1">
        <f>SUM(U358:X359)</f>
        <v>1000000</v>
      </c>
      <c r="V360" s="171"/>
      <c r="W360" s="171"/>
      <c r="X360" s="171"/>
      <c r="Y360" s="171">
        <f>SUM(Y358:AB359)</f>
        <v>1000000</v>
      </c>
      <c r="Z360" s="171"/>
      <c r="AA360" s="171"/>
      <c r="AB360" s="171"/>
      <c r="AC360" s="171">
        <f>SUM(AC358:AD359)</f>
        <v>1000000</v>
      </c>
      <c r="AD360" s="171"/>
      <c r="AE360" s="171">
        <f>SUM(AE358:AF359)</f>
        <v>0</v>
      </c>
      <c r="AF360" s="171"/>
    </row>
    <row r="361" spans="1:32" ht="12.75" customHeight="1" x14ac:dyDescent="0.2">
      <c r="A361" s="161">
        <v>602</v>
      </c>
      <c r="B361" s="161"/>
      <c r="C361" s="161"/>
      <c r="D361" s="161"/>
      <c r="E361" s="162">
        <v>4122</v>
      </c>
      <c r="F361" s="162"/>
      <c r="G361" s="162"/>
      <c r="H361" s="163" t="s">
        <v>153</v>
      </c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4">
        <v>199551</v>
      </c>
      <c r="V361" s="164"/>
      <c r="W361" s="164"/>
      <c r="X361" s="164"/>
      <c r="Y361" s="164" t="s">
        <v>392</v>
      </c>
      <c r="Z361" s="164"/>
      <c r="AA361" s="164"/>
      <c r="AB361" s="164"/>
      <c r="AC361" s="164">
        <v>199551</v>
      </c>
      <c r="AD361" s="164"/>
      <c r="AE361" s="164" t="s">
        <v>392</v>
      </c>
      <c r="AF361" s="164"/>
    </row>
    <row r="362" spans="1:32" ht="12.75" customHeight="1" x14ac:dyDescent="0.2">
      <c r="A362" s="161">
        <v>602</v>
      </c>
      <c r="B362" s="161"/>
      <c r="C362" s="161"/>
      <c r="D362" s="161"/>
      <c r="E362" s="162">
        <v>5171</v>
      </c>
      <c r="F362" s="162"/>
      <c r="G362" s="162"/>
      <c r="H362" s="163" t="s">
        <v>241</v>
      </c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4" t="s">
        <v>392</v>
      </c>
      <c r="V362" s="164"/>
      <c r="W362" s="164"/>
      <c r="X362" s="164"/>
      <c r="Y362" s="164">
        <v>199551</v>
      </c>
      <c r="Z362" s="164"/>
      <c r="AA362" s="164"/>
      <c r="AB362" s="164"/>
      <c r="AC362" s="164" t="s">
        <v>392</v>
      </c>
      <c r="AD362" s="164"/>
      <c r="AE362" s="164">
        <v>199551</v>
      </c>
      <c r="AF362" s="164"/>
    </row>
    <row r="363" spans="1:32" ht="13.5" customHeight="1" thickBot="1" x14ac:dyDescent="0.25">
      <c r="A363" s="169"/>
      <c r="B363" s="169"/>
      <c r="C363" s="169"/>
      <c r="D363" s="169"/>
      <c r="E363" s="170" t="s">
        <v>1317</v>
      </c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1">
        <f>SUM(U361:X362)</f>
        <v>199551</v>
      </c>
      <c r="V363" s="171"/>
      <c r="W363" s="171"/>
      <c r="X363" s="171"/>
      <c r="Y363" s="171">
        <f>SUM(Y361:AB362)</f>
        <v>199551</v>
      </c>
      <c r="Z363" s="171"/>
      <c r="AA363" s="171"/>
      <c r="AB363" s="171"/>
      <c r="AC363" s="171">
        <f>SUM(AC361:AD362)</f>
        <v>199551</v>
      </c>
      <c r="AD363" s="171"/>
      <c r="AE363" s="171">
        <f>SUM(AE361:AF362)</f>
        <v>199551</v>
      </c>
      <c r="AF363" s="171"/>
    </row>
    <row r="364" spans="1:32" ht="12.75" customHeight="1" x14ac:dyDescent="0.2">
      <c r="A364" s="167">
        <v>7001</v>
      </c>
      <c r="B364" s="167"/>
      <c r="C364" s="167"/>
      <c r="D364" s="167"/>
      <c r="E364" s="168">
        <v>4222</v>
      </c>
      <c r="F364" s="168"/>
      <c r="G364" s="168"/>
      <c r="H364" s="165" t="s">
        <v>422</v>
      </c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6">
        <v>69960</v>
      </c>
      <c r="V364" s="166"/>
      <c r="W364" s="166"/>
      <c r="X364" s="166"/>
      <c r="Y364" s="166" t="s">
        <v>392</v>
      </c>
      <c r="Z364" s="166"/>
      <c r="AA364" s="166"/>
      <c r="AB364" s="166"/>
      <c r="AC364" s="166">
        <v>69960</v>
      </c>
      <c r="AD364" s="166"/>
      <c r="AE364" s="166" t="s">
        <v>392</v>
      </c>
      <c r="AF364" s="166"/>
    </row>
    <row r="365" spans="1:32" ht="12.75" customHeight="1" x14ac:dyDescent="0.2">
      <c r="A365" s="161">
        <v>7001</v>
      </c>
      <c r="B365" s="161"/>
      <c r="C365" s="161"/>
      <c r="D365" s="161"/>
      <c r="E365" s="162">
        <v>5171</v>
      </c>
      <c r="F365" s="162"/>
      <c r="G365" s="162"/>
      <c r="H365" s="163" t="s">
        <v>241</v>
      </c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4" t="s">
        <v>392</v>
      </c>
      <c r="V365" s="164"/>
      <c r="W365" s="164"/>
      <c r="X365" s="164"/>
      <c r="Y365" s="164">
        <v>69960</v>
      </c>
      <c r="Z365" s="164"/>
      <c r="AA365" s="164"/>
      <c r="AB365" s="164"/>
      <c r="AC365" s="164" t="s">
        <v>392</v>
      </c>
      <c r="AD365" s="164"/>
      <c r="AE365" s="164">
        <v>69960</v>
      </c>
      <c r="AF365" s="164"/>
    </row>
    <row r="366" spans="1:32" ht="13.5" customHeight="1" thickBot="1" x14ac:dyDescent="0.25">
      <c r="A366" s="169"/>
      <c r="B366" s="169"/>
      <c r="C366" s="169"/>
      <c r="D366" s="169"/>
      <c r="E366" s="170" t="s">
        <v>1318</v>
      </c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1">
        <f>SUM(U364:X365)</f>
        <v>69960</v>
      </c>
      <c r="V366" s="171"/>
      <c r="W366" s="171"/>
      <c r="X366" s="171"/>
      <c r="Y366" s="171">
        <f>SUM(Y364:AB365)</f>
        <v>69960</v>
      </c>
      <c r="Z366" s="171"/>
      <c r="AA366" s="171"/>
      <c r="AB366" s="171"/>
      <c r="AC366" s="171">
        <f>SUM(AC364:AD365)</f>
        <v>69960</v>
      </c>
      <c r="AD366" s="171"/>
      <c r="AE366" s="171">
        <f>SUM(AE364:AF365)</f>
        <v>69960</v>
      </c>
      <c r="AF366" s="171"/>
    </row>
    <row r="367" spans="1:32" ht="23.1" customHeight="1" x14ac:dyDescent="0.2">
      <c r="A367" s="167">
        <v>13010</v>
      </c>
      <c r="B367" s="167"/>
      <c r="C367" s="167"/>
      <c r="D367" s="167"/>
      <c r="E367" s="168">
        <v>4116</v>
      </c>
      <c r="F367" s="168"/>
      <c r="G367" s="168"/>
      <c r="H367" s="165" t="s">
        <v>1028</v>
      </c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6">
        <v>2748000</v>
      </c>
      <c r="V367" s="166"/>
      <c r="W367" s="166"/>
      <c r="X367" s="166"/>
      <c r="Y367" s="166" t="s">
        <v>392</v>
      </c>
      <c r="Z367" s="166"/>
      <c r="AA367" s="166"/>
      <c r="AB367" s="166"/>
      <c r="AC367" s="166">
        <v>2744000</v>
      </c>
      <c r="AD367" s="166"/>
      <c r="AE367" s="166" t="s">
        <v>392</v>
      </c>
      <c r="AF367" s="166"/>
    </row>
    <row r="368" spans="1:32" ht="12.75" customHeight="1" x14ac:dyDescent="0.2">
      <c r="A368" s="161">
        <v>13010</v>
      </c>
      <c r="B368" s="161"/>
      <c r="C368" s="161"/>
      <c r="D368" s="161"/>
      <c r="E368" s="162">
        <v>5011</v>
      </c>
      <c r="F368" s="162"/>
      <c r="G368" s="162"/>
      <c r="H368" s="163" t="s">
        <v>177</v>
      </c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4" t="s">
        <v>392</v>
      </c>
      <c r="V368" s="164"/>
      <c r="W368" s="164"/>
      <c r="X368" s="164"/>
      <c r="Y368" s="164">
        <v>1363000</v>
      </c>
      <c r="Z368" s="164"/>
      <c r="AA368" s="164"/>
      <c r="AB368" s="164"/>
      <c r="AC368" s="164" t="s">
        <v>392</v>
      </c>
      <c r="AD368" s="164"/>
      <c r="AE368" s="164">
        <v>1297411</v>
      </c>
      <c r="AF368" s="164"/>
    </row>
    <row r="369" spans="1:32" ht="23.1" customHeight="1" x14ac:dyDescent="0.2">
      <c r="A369" s="161">
        <v>13010</v>
      </c>
      <c r="B369" s="161"/>
      <c r="C369" s="161"/>
      <c r="D369" s="161"/>
      <c r="E369" s="162">
        <v>5021</v>
      </c>
      <c r="F369" s="162"/>
      <c r="G369" s="162"/>
      <c r="H369" s="163" t="s">
        <v>1009</v>
      </c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4" t="s">
        <v>392</v>
      </c>
      <c r="V369" s="164"/>
      <c r="W369" s="164"/>
      <c r="X369" s="164"/>
      <c r="Y369" s="164">
        <v>15000</v>
      </c>
      <c r="Z369" s="164"/>
      <c r="AA369" s="164"/>
      <c r="AB369" s="164"/>
      <c r="AC369" s="164" t="s">
        <v>392</v>
      </c>
      <c r="AD369" s="164"/>
      <c r="AE369" s="164">
        <v>0</v>
      </c>
      <c r="AF369" s="164"/>
    </row>
    <row r="370" spans="1:32" ht="12.75" customHeight="1" x14ac:dyDescent="0.2">
      <c r="A370" s="161">
        <v>13010</v>
      </c>
      <c r="B370" s="161"/>
      <c r="C370" s="161"/>
      <c r="D370" s="161"/>
      <c r="E370" s="162">
        <v>5031</v>
      </c>
      <c r="F370" s="162"/>
      <c r="G370" s="162"/>
      <c r="H370" s="163" t="s">
        <v>1029</v>
      </c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4" t="s">
        <v>392</v>
      </c>
      <c r="V370" s="164"/>
      <c r="W370" s="164"/>
      <c r="X370" s="164"/>
      <c r="Y370" s="164">
        <v>341000</v>
      </c>
      <c r="Z370" s="164"/>
      <c r="AA370" s="164"/>
      <c r="AB370" s="164"/>
      <c r="AC370" s="164" t="s">
        <v>392</v>
      </c>
      <c r="AD370" s="164"/>
      <c r="AE370" s="164">
        <v>324356.5</v>
      </c>
      <c r="AF370" s="164"/>
    </row>
    <row r="371" spans="1:32" ht="12.75" customHeight="1" x14ac:dyDescent="0.2">
      <c r="A371" s="161">
        <v>13010</v>
      </c>
      <c r="B371" s="161"/>
      <c r="C371" s="161"/>
      <c r="D371" s="161"/>
      <c r="E371" s="162">
        <v>5032</v>
      </c>
      <c r="F371" s="162"/>
      <c r="G371" s="162"/>
      <c r="H371" s="163" t="s">
        <v>1010</v>
      </c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4" t="s">
        <v>392</v>
      </c>
      <c r="V371" s="164"/>
      <c r="W371" s="164"/>
      <c r="X371" s="164"/>
      <c r="Y371" s="164">
        <v>123000</v>
      </c>
      <c r="Z371" s="164"/>
      <c r="AA371" s="164"/>
      <c r="AB371" s="164"/>
      <c r="AC371" s="164" t="s">
        <v>392</v>
      </c>
      <c r="AD371" s="164"/>
      <c r="AE371" s="164">
        <v>116765.77</v>
      </c>
      <c r="AF371" s="164"/>
    </row>
    <row r="372" spans="1:32" ht="12.75" customHeight="1" x14ac:dyDescent="0.2">
      <c r="A372" s="161">
        <v>13010</v>
      </c>
      <c r="B372" s="161"/>
      <c r="C372" s="161"/>
      <c r="D372" s="161"/>
      <c r="E372" s="162">
        <v>5132</v>
      </c>
      <c r="F372" s="162"/>
      <c r="G372" s="162"/>
      <c r="H372" s="163" t="s">
        <v>197</v>
      </c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4" t="s">
        <v>392</v>
      </c>
      <c r="V372" s="164"/>
      <c r="W372" s="164"/>
      <c r="X372" s="164"/>
      <c r="Y372" s="164">
        <v>2500</v>
      </c>
      <c r="Z372" s="164"/>
      <c r="AA372" s="164"/>
      <c r="AB372" s="164"/>
      <c r="AC372" s="164" t="s">
        <v>392</v>
      </c>
      <c r="AD372" s="164"/>
      <c r="AE372" s="164">
        <v>2261</v>
      </c>
      <c r="AF372" s="164"/>
    </row>
    <row r="373" spans="1:32" ht="12.75" customHeight="1" x14ac:dyDescent="0.2">
      <c r="A373" s="161">
        <v>13010</v>
      </c>
      <c r="B373" s="161"/>
      <c r="C373" s="161"/>
      <c r="D373" s="161"/>
      <c r="E373" s="162">
        <v>5136</v>
      </c>
      <c r="F373" s="162"/>
      <c r="G373" s="162"/>
      <c r="H373" s="163" t="s">
        <v>201</v>
      </c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4" t="s">
        <v>392</v>
      </c>
      <c r="V373" s="164"/>
      <c r="W373" s="164"/>
      <c r="X373" s="164"/>
      <c r="Y373" s="164">
        <v>12000</v>
      </c>
      <c r="Z373" s="164"/>
      <c r="AA373" s="164"/>
      <c r="AB373" s="164"/>
      <c r="AC373" s="164" t="s">
        <v>392</v>
      </c>
      <c r="AD373" s="164"/>
      <c r="AE373" s="164">
        <v>10983</v>
      </c>
      <c r="AF373" s="164"/>
    </row>
    <row r="374" spans="1:32" ht="12.75" customHeight="1" x14ac:dyDescent="0.2">
      <c r="A374" s="161">
        <v>13010</v>
      </c>
      <c r="B374" s="161"/>
      <c r="C374" s="161"/>
      <c r="D374" s="161"/>
      <c r="E374" s="162">
        <v>5137</v>
      </c>
      <c r="F374" s="162"/>
      <c r="G374" s="162"/>
      <c r="H374" s="163" t="s">
        <v>203</v>
      </c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4" t="s">
        <v>392</v>
      </c>
      <c r="V374" s="164"/>
      <c r="W374" s="164"/>
      <c r="X374" s="164"/>
      <c r="Y374" s="164">
        <v>15804</v>
      </c>
      <c r="Z374" s="164"/>
      <c r="AA374" s="164"/>
      <c r="AB374" s="164"/>
      <c r="AC374" s="164" t="s">
        <v>392</v>
      </c>
      <c r="AD374" s="164"/>
      <c r="AE374" s="164">
        <v>7402</v>
      </c>
      <c r="AF374" s="164"/>
    </row>
    <row r="375" spans="1:32" ht="12.75" customHeight="1" x14ac:dyDescent="0.2">
      <c r="A375" s="161">
        <v>13010</v>
      </c>
      <c r="B375" s="161"/>
      <c r="C375" s="161"/>
      <c r="D375" s="161"/>
      <c r="E375" s="162">
        <v>5139</v>
      </c>
      <c r="F375" s="162"/>
      <c r="G375" s="162"/>
      <c r="H375" s="163" t="s">
        <v>393</v>
      </c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4" t="s">
        <v>392</v>
      </c>
      <c r="V375" s="164"/>
      <c r="W375" s="164"/>
      <c r="X375" s="164"/>
      <c r="Y375" s="164">
        <v>20000</v>
      </c>
      <c r="Z375" s="164"/>
      <c r="AA375" s="164"/>
      <c r="AB375" s="164"/>
      <c r="AC375" s="164" t="s">
        <v>392</v>
      </c>
      <c r="AD375" s="164"/>
      <c r="AE375" s="164">
        <v>18995.63</v>
      </c>
      <c r="AF375" s="164"/>
    </row>
    <row r="376" spans="1:32" ht="12.75" customHeight="1" x14ac:dyDescent="0.2">
      <c r="A376" s="161">
        <v>13010</v>
      </c>
      <c r="B376" s="161"/>
      <c r="C376" s="161"/>
      <c r="D376" s="161"/>
      <c r="E376" s="162">
        <v>5151</v>
      </c>
      <c r="F376" s="162"/>
      <c r="G376" s="162"/>
      <c r="H376" s="163" t="s">
        <v>215</v>
      </c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4" t="s">
        <v>392</v>
      </c>
      <c r="V376" s="164"/>
      <c r="W376" s="164"/>
      <c r="X376" s="164"/>
      <c r="Y376" s="164">
        <v>14000</v>
      </c>
      <c r="Z376" s="164"/>
      <c r="AA376" s="164"/>
      <c r="AB376" s="164"/>
      <c r="AC376" s="164" t="s">
        <v>392</v>
      </c>
      <c r="AD376" s="164"/>
      <c r="AE376" s="164">
        <v>13119.69</v>
      </c>
      <c r="AF376" s="164"/>
    </row>
    <row r="377" spans="1:32" ht="12.75" customHeight="1" x14ac:dyDescent="0.2">
      <c r="A377" s="161">
        <v>13010</v>
      </c>
      <c r="B377" s="161"/>
      <c r="C377" s="161"/>
      <c r="D377" s="161"/>
      <c r="E377" s="162">
        <v>5152</v>
      </c>
      <c r="F377" s="162"/>
      <c r="G377" s="162"/>
      <c r="H377" s="163" t="s">
        <v>425</v>
      </c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4" t="s">
        <v>392</v>
      </c>
      <c r="V377" s="164"/>
      <c r="W377" s="164"/>
      <c r="X377" s="164"/>
      <c r="Y377" s="164">
        <v>77000</v>
      </c>
      <c r="Z377" s="164"/>
      <c r="AA377" s="164"/>
      <c r="AB377" s="164"/>
      <c r="AC377" s="164" t="s">
        <v>392</v>
      </c>
      <c r="AD377" s="164"/>
      <c r="AE377" s="164">
        <v>67648.27</v>
      </c>
      <c r="AF377" s="164"/>
    </row>
    <row r="378" spans="1:32" ht="12.75" customHeight="1" x14ac:dyDescent="0.2">
      <c r="A378" s="161">
        <v>13010</v>
      </c>
      <c r="B378" s="161"/>
      <c r="C378" s="161"/>
      <c r="D378" s="161"/>
      <c r="E378" s="162">
        <v>5154</v>
      </c>
      <c r="F378" s="162"/>
      <c r="G378" s="162"/>
      <c r="H378" s="163" t="s">
        <v>219</v>
      </c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4" t="s">
        <v>392</v>
      </c>
      <c r="V378" s="164"/>
      <c r="W378" s="164"/>
      <c r="X378" s="164"/>
      <c r="Y378" s="164">
        <v>32000</v>
      </c>
      <c r="Z378" s="164"/>
      <c r="AA378" s="164"/>
      <c r="AB378" s="164"/>
      <c r="AC378" s="164" t="s">
        <v>392</v>
      </c>
      <c r="AD378" s="164"/>
      <c r="AE378" s="164">
        <v>15947.28</v>
      </c>
      <c r="AF378" s="164"/>
    </row>
    <row r="379" spans="1:32" ht="12.75" customHeight="1" x14ac:dyDescent="0.2">
      <c r="A379" s="161">
        <v>13010</v>
      </c>
      <c r="B379" s="161"/>
      <c r="C379" s="161"/>
      <c r="D379" s="161"/>
      <c r="E379" s="162">
        <v>5156</v>
      </c>
      <c r="F379" s="162"/>
      <c r="G379" s="162"/>
      <c r="H379" s="163" t="s">
        <v>221</v>
      </c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4" t="s">
        <v>392</v>
      </c>
      <c r="V379" s="164"/>
      <c r="W379" s="164"/>
      <c r="X379" s="164"/>
      <c r="Y379" s="164">
        <v>18000</v>
      </c>
      <c r="Z379" s="164"/>
      <c r="AA379" s="164"/>
      <c r="AB379" s="164"/>
      <c r="AC379" s="164" t="s">
        <v>392</v>
      </c>
      <c r="AD379" s="164"/>
      <c r="AE379" s="164">
        <v>6270</v>
      </c>
      <c r="AF379" s="164"/>
    </row>
    <row r="380" spans="1:32" ht="12.75" customHeight="1" x14ac:dyDescent="0.2">
      <c r="A380" s="161">
        <v>13010</v>
      </c>
      <c r="B380" s="161"/>
      <c r="C380" s="161"/>
      <c r="D380" s="161"/>
      <c r="E380" s="162">
        <v>5161</v>
      </c>
      <c r="F380" s="162"/>
      <c r="G380" s="162"/>
      <c r="H380" s="163" t="s">
        <v>225</v>
      </c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4" t="s">
        <v>392</v>
      </c>
      <c r="V380" s="164"/>
      <c r="W380" s="164"/>
      <c r="X380" s="164"/>
      <c r="Y380" s="164">
        <v>15000</v>
      </c>
      <c r="Z380" s="164"/>
      <c r="AA380" s="164"/>
      <c r="AB380" s="164"/>
      <c r="AC380" s="164" t="s">
        <v>392</v>
      </c>
      <c r="AD380" s="164"/>
      <c r="AE380" s="164">
        <v>7589.13</v>
      </c>
      <c r="AF380" s="164"/>
    </row>
    <row r="381" spans="1:32" ht="12.75" customHeight="1" x14ac:dyDescent="0.2">
      <c r="A381" s="161">
        <v>13010</v>
      </c>
      <c r="B381" s="161"/>
      <c r="C381" s="161"/>
      <c r="D381" s="161"/>
      <c r="E381" s="162">
        <v>5162</v>
      </c>
      <c r="F381" s="162"/>
      <c r="G381" s="162"/>
      <c r="H381" s="163" t="s">
        <v>227</v>
      </c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4" t="s">
        <v>392</v>
      </c>
      <c r="V381" s="164"/>
      <c r="W381" s="164"/>
      <c r="X381" s="164"/>
      <c r="Y381" s="164">
        <v>37000</v>
      </c>
      <c r="Z381" s="164"/>
      <c r="AA381" s="164"/>
      <c r="AB381" s="164"/>
      <c r="AC381" s="164" t="s">
        <v>392</v>
      </c>
      <c r="AD381" s="164"/>
      <c r="AE381" s="164">
        <v>20276.78</v>
      </c>
      <c r="AF381" s="164"/>
    </row>
    <row r="382" spans="1:32" ht="12.75" customHeight="1" x14ac:dyDescent="0.2">
      <c r="A382" s="161">
        <v>13010</v>
      </c>
      <c r="B382" s="161"/>
      <c r="C382" s="161"/>
      <c r="D382" s="161"/>
      <c r="E382" s="162">
        <v>5164</v>
      </c>
      <c r="F382" s="162"/>
      <c r="G382" s="162"/>
      <c r="H382" s="163" t="s">
        <v>231</v>
      </c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4" t="s">
        <v>392</v>
      </c>
      <c r="V382" s="164"/>
      <c r="W382" s="164"/>
      <c r="X382" s="164"/>
      <c r="Y382" s="164">
        <v>1016000</v>
      </c>
      <c r="Z382" s="164"/>
      <c r="AA382" s="164"/>
      <c r="AB382" s="164"/>
      <c r="AC382" s="164" t="s">
        <v>392</v>
      </c>
      <c r="AD382" s="164"/>
      <c r="AE382" s="164">
        <v>785835.6</v>
      </c>
      <c r="AF382" s="164"/>
    </row>
    <row r="383" spans="1:32" ht="12.75" customHeight="1" x14ac:dyDescent="0.2">
      <c r="A383" s="161">
        <v>13010</v>
      </c>
      <c r="B383" s="161"/>
      <c r="C383" s="161"/>
      <c r="D383" s="161"/>
      <c r="E383" s="162">
        <v>5167</v>
      </c>
      <c r="F383" s="162"/>
      <c r="G383" s="162"/>
      <c r="H383" s="163" t="s">
        <v>235</v>
      </c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4" t="s">
        <v>392</v>
      </c>
      <c r="V383" s="164"/>
      <c r="W383" s="164"/>
      <c r="X383" s="164"/>
      <c r="Y383" s="164">
        <v>134000</v>
      </c>
      <c r="Z383" s="164"/>
      <c r="AA383" s="164"/>
      <c r="AB383" s="164"/>
      <c r="AC383" s="164" t="s">
        <v>392</v>
      </c>
      <c r="AD383" s="164"/>
      <c r="AE383" s="164">
        <v>1889</v>
      </c>
      <c r="AF383" s="164"/>
    </row>
    <row r="384" spans="1:32" ht="12.75" customHeight="1" x14ac:dyDescent="0.2">
      <c r="A384" s="161">
        <v>13010</v>
      </c>
      <c r="B384" s="161"/>
      <c r="C384" s="161"/>
      <c r="D384" s="161"/>
      <c r="E384" s="162">
        <v>5168</v>
      </c>
      <c r="F384" s="162"/>
      <c r="G384" s="162"/>
      <c r="H384" s="163" t="s">
        <v>909</v>
      </c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4" t="s">
        <v>392</v>
      </c>
      <c r="V384" s="164"/>
      <c r="W384" s="164"/>
      <c r="X384" s="164"/>
      <c r="Y384" s="164">
        <v>2000</v>
      </c>
      <c r="Z384" s="164"/>
      <c r="AA384" s="164"/>
      <c r="AB384" s="164"/>
      <c r="AC384" s="164" t="s">
        <v>392</v>
      </c>
      <c r="AD384" s="164"/>
      <c r="AE384" s="164">
        <v>0</v>
      </c>
      <c r="AF384" s="164"/>
    </row>
    <row r="385" spans="1:32" ht="12.75" customHeight="1" x14ac:dyDescent="0.2">
      <c r="A385" s="161">
        <v>13010</v>
      </c>
      <c r="B385" s="161"/>
      <c r="C385" s="161"/>
      <c r="D385" s="161"/>
      <c r="E385" s="162">
        <v>5169</v>
      </c>
      <c r="F385" s="162"/>
      <c r="G385" s="162"/>
      <c r="H385" s="163" t="s">
        <v>237</v>
      </c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4" t="s">
        <v>392</v>
      </c>
      <c r="V385" s="164"/>
      <c r="W385" s="164"/>
      <c r="X385" s="164"/>
      <c r="Y385" s="164">
        <v>31000</v>
      </c>
      <c r="Z385" s="164"/>
      <c r="AA385" s="164"/>
      <c r="AB385" s="164"/>
      <c r="AC385" s="164" t="s">
        <v>392</v>
      </c>
      <c r="AD385" s="164"/>
      <c r="AE385" s="164">
        <v>24624.63</v>
      </c>
      <c r="AF385" s="164"/>
    </row>
    <row r="386" spans="1:32" ht="12.75" customHeight="1" x14ac:dyDescent="0.2">
      <c r="A386" s="161">
        <v>13010</v>
      </c>
      <c r="B386" s="161"/>
      <c r="C386" s="161"/>
      <c r="D386" s="161"/>
      <c r="E386" s="162">
        <v>5171</v>
      </c>
      <c r="F386" s="162"/>
      <c r="G386" s="162"/>
      <c r="H386" s="163" t="s">
        <v>241</v>
      </c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4" t="s">
        <v>392</v>
      </c>
      <c r="V386" s="164"/>
      <c r="W386" s="164"/>
      <c r="X386" s="164"/>
      <c r="Y386" s="164">
        <v>5000</v>
      </c>
      <c r="Z386" s="164"/>
      <c r="AA386" s="164"/>
      <c r="AB386" s="164"/>
      <c r="AC386" s="164" t="s">
        <v>392</v>
      </c>
      <c r="AD386" s="164"/>
      <c r="AE386" s="164">
        <v>0</v>
      </c>
      <c r="AF386" s="164"/>
    </row>
    <row r="387" spans="1:32" ht="12.75" customHeight="1" x14ac:dyDescent="0.2">
      <c r="A387" s="161">
        <v>13010</v>
      </c>
      <c r="B387" s="161"/>
      <c r="C387" s="161"/>
      <c r="D387" s="161"/>
      <c r="E387" s="162">
        <v>5172</v>
      </c>
      <c r="F387" s="162"/>
      <c r="G387" s="162"/>
      <c r="H387" s="163" t="s">
        <v>1027</v>
      </c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4" t="s">
        <v>392</v>
      </c>
      <c r="V387" s="164"/>
      <c r="W387" s="164"/>
      <c r="X387" s="164"/>
      <c r="Y387" s="164">
        <v>2000</v>
      </c>
      <c r="Z387" s="164"/>
      <c r="AA387" s="164"/>
      <c r="AB387" s="164"/>
      <c r="AC387" s="164" t="s">
        <v>392</v>
      </c>
      <c r="AD387" s="164"/>
      <c r="AE387" s="164">
        <v>0</v>
      </c>
      <c r="AF387" s="164"/>
    </row>
    <row r="388" spans="1:32" ht="12.75" customHeight="1" x14ac:dyDescent="0.2">
      <c r="A388" s="161">
        <v>13010</v>
      </c>
      <c r="B388" s="161"/>
      <c r="C388" s="161"/>
      <c r="D388" s="161"/>
      <c r="E388" s="162">
        <v>5173</v>
      </c>
      <c r="F388" s="162"/>
      <c r="G388" s="162"/>
      <c r="H388" s="163" t="s">
        <v>245</v>
      </c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4" t="s">
        <v>392</v>
      </c>
      <c r="V388" s="164"/>
      <c r="W388" s="164"/>
      <c r="X388" s="164"/>
      <c r="Y388" s="164">
        <v>30000</v>
      </c>
      <c r="Z388" s="164"/>
      <c r="AA388" s="164"/>
      <c r="AB388" s="164"/>
      <c r="AC388" s="164" t="s">
        <v>392</v>
      </c>
      <c r="AD388" s="164"/>
      <c r="AE388" s="164">
        <v>26025</v>
      </c>
      <c r="AF388" s="164"/>
    </row>
    <row r="389" spans="1:32" ht="12.75" customHeight="1" x14ac:dyDescent="0.2">
      <c r="A389" s="161">
        <v>13010</v>
      </c>
      <c r="B389" s="161"/>
      <c r="C389" s="161"/>
      <c r="D389" s="161"/>
      <c r="E389" s="162">
        <v>5175</v>
      </c>
      <c r="F389" s="162"/>
      <c r="G389" s="162"/>
      <c r="H389" s="163" t="s">
        <v>247</v>
      </c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4" t="s">
        <v>392</v>
      </c>
      <c r="V389" s="164"/>
      <c r="W389" s="164"/>
      <c r="X389" s="164"/>
      <c r="Y389" s="164">
        <v>5000</v>
      </c>
      <c r="Z389" s="164"/>
      <c r="AA389" s="164"/>
      <c r="AB389" s="164"/>
      <c r="AC389" s="164" t="s">
        <v>392</v>
      </c>
      <c r="AD389" s="164"/>
      <c r="AE389" s="164">
        <v>4038</v>
      </c>
      <c r="AF389" s="164"/>
    </row>
    <row r="390" spans="1:32" ht="21" customHeight="1" x14ac:dyDescent="0.2">
      <c r="A390" s="161">
        <v>13010</v>
      </c>
      <c r="B390" s="161"/>
      <c r="C390" s="161"/>
      <c r="D390" s="161"/>
      <c r="E390" s="162">
        <v>5499</v>
      </c>
      <c r="F390" s="162"/>
      <c r="G390" s="162"/>
      <c r="H390" s="163" t="s">
        <v>912</v>
      </c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4" t="s">
        <v>392</v>
      </c>
      <c r="V390" s="164"/>
      <c r="W390" s="164"/>
      <c r="X390" s="164"/>
      <c r="Y390" s="164">
        <v>705696</v>
      </c>
      <c r="Z390" s="164"/>
      <c r="AA390" s="164"/>
      <c r="AB390" s="164"/>
      <c r="AC390" s="164" t="s">
        <v>392</v>
      </c>
      <c r="AD390" s="164"/>
      <c r="AE390" s="164">
        <v>525050</v>
      </c>
      <c r="AF390" s="164"/>
    </row>
    <row r="391" spans="1:32" ht="13.5" customHeight="1" thickBot="1" x14ac:dyDescent="0.25">
      <c r="A391" s="169"/>
      <c r="B391" s="169"/>
      <c r="C391" s="169"/>
      <c r="D391" s="169"/>
      <c r="E391" s="170" t="s">
        <v>437</v>
      </c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1">
        <f>SUM(U367:X390)</f>
        <v>2748000</v>
      </c>
      <c r="V391" s="171"/>
      <c r="W391" s="171"/>
      <c r="X391" s="171"/>
      <c r="Y391" s="171">
        <f>SUM(Y367:AB390)</f>
        <v>4016000</v>
      </c>
      <c r="Z391" s="171"/>
      <c r="AA391" s="171"/>
      <c r="AB391" s="171"/>
      <c r="AC391" s="171">
        <f>SUM(AC367:AD390)</f>
        <v>2744000</v>
      </c>
      <c r="AD391" s="171"/>
      <c r="AE391" s="171">
        <f>SUM(AE367:AF390)</f>
        <v>3276488.28</v>
      </c>
      <c r="AF391" s="171"/>
    </row>
    <row r="392" spans="1:32" ht="12.75" customHeight="1" x14ac:dyDescent="0.2">
      <c r="A392" s="167">
        <v>13011</v>
      </c>
      <c r="B392" s="167"/>
      <c r="C392" s="167"/>
      <c r="D392" s="167"/>
      <c r="E392" s="168">
        <v>4116</v>
      </c>
      <c r="F392" s="168"/>
      <c r="G392" s="168"/>
      <c r="H392" s="165" t="s">
        <v>436</v>
      </c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6">
        <v>17339330</v>
      </c>
      <c r="V392" s="166"/>
      <c r="W392" s="166"/>
      <c r="X392" s="166"/>
      <c r="Y392" s="166" t="s">
        <v>392</v>
      </c>
      <c r="Z392" s="166"/>
      <c r="AA392" s="166"/>
      <c r="AB392" s="166"/>
      <c r="AC392" s="166">
        <v>17339330</v>
      </c>
      <c r="AD392" s="166"/>
      <c r="AE392" s="166" t="s">
        <v>392</v>
      </c>
      <c r="AF392" s="166"/>
    </row>
    <row r="393" spans="1:32" ht="12.75" customHeight="1" x14ac:dyDescent="0.2">
      <c r="A393" s="161">
        <v>13011</v>
      </c>
      <c r="B393" s="161"/>
      <c r="C393" s="161"/>
      <c r="D393" s="161"/>
      <c r="E393" s="162">
        <v>2322</v>
      </c>
      <c r="F393" s="162"/>
      <c r="G393" s="162"/>
      <c r="H393" s="163" t="s">
        <v>115</v>
      </c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4">
        <v>29981</v>
      </c>
      <c r="V393" s="164"/>
      <c r="W393" s="164"/>
      <c r="X393" s="164"/>
      <c r="Y393" s="164" t="s">
        <v>392</v>
      </c>
      <c r="Z393" s="164"/>
      <c r="AA393" s="164"/>
      <c r="AB393" s="164"/>
      <c r="AC393" s="164">
        <v>29981</v>
      </c>
      <c r="AD393" s="164"/>
      <c r="AE393" s="164" t="s">
        <v>392</v>
      </c>
      <c r="AF393" s="164"/>
    </row>
    <row r="394" spans="1:32" ht="12.75" customHeight="1" x14ac:dyDescent="0.2">
      <c r="A394" s="161">
        <v>13011</v>
      </c>
      <c r="B394" s="161"/>
      <c r="C394" s="161"/>
      <c r="D394" s="161"/>
      <c r="E394" s="162">
        <v>5011</v>
      </c>
      <c r="F394" s="162"/>
      <c r="G394" s="162"/>
      <c r="H394" s="163" t="s">
        <v>177</v>
      </c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4" t="s">
        <v>392</v>
      </c>
      <c r="V394" s="164"/>
      <c r="W394" s="164"/>
      <c r="X394" s="164"/>
      <c r="Y394" s="164">
        <v>7745866</v>
      </c>
      <c r="Z394" s="164"/>
      <c r="AA394" s="164"/>
      <c r="AB394" s="164"/>
      <c r="AC394" s="164" t="s">
        <v>392</v>
      </c>
      <c r="AD394" s="164"/>
      <c r="AE394" s="164">
        <v>7676945</v>
      </c>
      <c r="AF394" s="164"/>
    </row>
    <row r="395" spans="1:32" ht="23.1" customHeight="1" x14ac:dyDescent="0.2">
      <c r="A395" s="161">
        <v>13011</v>
      </c>
      <c r="B395" s="161"/>
      <c r="C395" s="161"/>
      <c r="D395" s="161"/>
      <c r="E395" s="162">
        <v>5021</v>
      </c>
      <c r="F395" s="162"/>
      <c r="G395" s="162"/>
      <c r="H395" s="163" t="s">
        <v>1009</v>
      </c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4" t="s">
        <v>392</v>
      </c>
      <c r="V395" s="164"/>
      <c r="W395" s="164"/>
      <c r="X395" s="164"/>
      <c r="Y395" s="164">
        <v>70000</v>
      </c>
      <c r="Z395" s="164"/>
      <c r="AA395" s="164"/>
      <c r="AB395" s="164"/>
      <c r="AC395" s="164" t="s">
        <v>392</v>
      </c>
      <c r="AD395" s="164"/>
      <c r="AE395" s="164">
        <v>43450</v>
      </c>
      <c r="AF395" s="164"/>
    </row>
    <row r="396" spans="1:32" ht="12.75" customHeight="1" x14ac:dyDescent="0.2">
      <c r="A396" s="161">
        <v>13011</v>
      </c>
      <c r="B396" s="161"/>
      <c r="C396" s="161"/>
      <c r="D396" s="161"/>
      <c r="E396" s="162">
        <v>5031</v>
      </c>
      <c r="F396" s="162"/>
      <c r="G396" s="162"/>
      <c r="H396" s="163" t="s">
        <v>1029</v>
      </c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4" t="s">
        <v>392</v>
      </c>
      <c r="V396" s="164"/>
      <c r="W396" s="164"/>
      <c r="X396" s="164"/>
      <c r="Y396" s="164">
        <v>1937841</v>
      </c>
      <c r="Z396" s="164"/>
      <c r="AA396" s="164"/>
      <c r="AB396" s="164"/>
      <c r="AC396" s="164" t="s">
        <v>392</v>
      </c>
      <c r="AD396" s="164"/>
      <c r="AE396" s="164">
        <v>1937189.4</v>
      </c>
      <c r="AF396" s="164"/>
    </row>
    <row r="397" spans="1:32" ht="12.75" customHeight="1" x14ac:dyDescent="0.2">
      <c r="A397" s="161">
        <v>13011</v>
      </c>
      <c r="B397" s="161"/>
      <c r="C397" s="161"/>
      <c r="D397" s="161"/>
      <c r="E397" s="162">
        <v>5032</v>
      </c>
      <c r="F397" s="162"/>
      <c r="G397" s="162"/>
      <c r="H397" s="163" t="s">
        <v>1010</v>
      </c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4" t="s">
        <v>392</v>
      </c>
      <c r="V397" s="164"/>
      <c r="W397" s="164"/>
      <c r="X397" s="164"/>
      <c r="Y397" s="164">
        <v>704623</v>
      </c>
      <c r="Z397" s="164"/>
      <c r="AA397" s="164"/>
      <c r="AB397" s="164"/>
      <c r="AC397" s="164" t="s">
        <v>392</v>
      </c>
      <c r="AD397" s="164"/>
      <c r="AE397" s="164">
        <v>697392.33</v>
      </c>
      <c r="AF397" s="164"/>
    </row>
    <row r="398" spans="1:32" ht="12.75" customHeight="1" x14ac:dyDescent="0.2">
      <c r="A398" s="161">
        <v>13011</v>
      </c>
      <c r="B398" s="161"/>
      <c r="C398" s="161"/>
      <c r="D398" s="161"/>
      <c r="E398" s="162">
        <v>5132</v>
      </c>
      <c r="F398" s="162"/>
      <c r="G398" s="162"/>
      <c r="H398" s="163" t="s">
        <v>197</v>
      </c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4" t="s">
        <v>392</v>
      </c>
      <c r="V398" s="164"/>
      <c r="W398" s="164"/>
      <c r="X398" s="164"/>
      <c r="Y398" s="164">
        <v>9900</v>
      </c>
      <c r="Z398" s="164"/>
      <c r="AA398" s="164"/>
      <c r="AB398" s="164"/>
      <c r="AC398" s="164" t="s">
        <v>392</v>
      </c>
      <c r="AD398" s="164"/>
      <c r="AE398" s="164">
        <v>7026</v>
      </c>
      <c r="AF398" s="164"/>
    </row>
    <row r="399" spans="1:32" ht="12.75" customHeight="1" x14ac:dyDescent="0.2">
      <c r="A399" s="161">
        <v>13011</v>
      </c>
      <c r="B399" s="161"/>
      <c r="C399" s="161"/>
      <c r="D399" s="161"/>
      <c r="E399" s="162">
        <v>5136</v>
      </c>
      <c r="F399" s="162"/>
      <c r="G399" s="162"/>
      <c r="H399" s="163" t="s">
        <v>201</v>
      </c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4" t="s">
        <v>392</v>
      </c>
      <c r="V399" s="164"/>
      <c r="W399" s="164"/>
      <c r="X399" s="164"/>
      <c r="Y399" s="164">
        <v>20000</v>
      </c>
      <c r="Z399" s="164"/>
      <c r="AA399" s="164"/>
      <c r="AB399" s="164"/>
      <c r="AC399" s="164" t="s">
        <v>392</v>
      </c>
      <c r="AD399" s="164"/>
      <c r="AE399" s="164">
        <v>10138</v>
      </c>
      <c r="AF399" s="164"/>
    </row>
    <row r="400" spans="1:32" ht="12.75" customHeight="1" x14ac:dyDescent="0.2">
      <c r="A400" s="161">
        <v>13011</v>
      </c>
      <c r="B400" s="161"/>
      <c r="C400" s="161"/>
      <c r="D400" s="161"/>
      <c r="E400" s="162">
        <v>5137</v>
      </c>
      <c r="F400" s="162"/>
      <c r="G400" s="162"/>
      <c r="H400" s="163" t="s">
        <v>203</v>
      </c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4" t="s">
        <v>392</v>
      </c>
      <c r="V400" s="164"/>
      <c r="W400" s="164"/>
      <c r="X400" s="164"/>
      <c r="Y400" s="164">
        <v>52000</v>
      </c>
      <c r="Z400" s="164"/>
      <c r="AA400" s="164"/>
      <c r="AB400" s="164"/>
      <c r="AC400" s="164" t="s">
        <v>392</v>
      </c>
      <c r="AD400" s="164"/>
      <c r="AE400" s="164">
        <v>38496</v>
      </c>
      <c r="AF400" s="164"/>
    </row>
    <row r="401" spans="1:32" ht="12.75" customHeight="1" x14ac:dyDescent="0.2">
      <c r="A401" s="161">
        <v>13011</v>
      </c>
      <c r="B401" s="161"/>
      <c r="C401" s="161"/>
      <c r="D401" s="161"/>
      <c r="E401" s="162">
        <v>5139</v>
      </c>
      <c r="F401" s="162"/>
      <c r="G401" s="162"/>
      <c r="H401" s="163" t="s">
        <v>393</v>
      </c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4" t="s">
        <v>392</v>
      </c>
      <c r="V401" s="164"/>
      <c r="W401" s="164"/>
      <c r="X401" s="164"/>
      <c r="Y401" s="164">
        <v>111000</v>
      </c>
      <c r="Z401" s="164"/>
      <c r="AA401" s="164"/>
      <c r="AB401" s="164"/>
      <c r="AC401" s="164" t="s">
        <v>392</v>
      </c>
      <c r="AD401" s="164"/>
      <c r="AE401" s="164">
        <v>92042.240000000005</v>
      </c>
      <c r="AF401" s="164"/>
    </row>
    <row r="402" spans="1:32" ht="12.75" customHeight="1" x14ac:dyDescent="0.2">
      <c r="A402" s="161">
        <v>13011</v>
      </c>
      <c r="B402" s="161"/>
      <c r="C402" s="161"/>
      <c r="D402" s="161"/>
      <c r="E402" s="162">
        <v>5151</v>
      </c>
      <c r="F402" s="162"/>
      <c r="G402" s="162"/>
      <c r="H402" s="163" t="s">
        <v>215</v>
      </c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4" t="s">
        <v>392</v>
      </c>
      <c r="V402" s="164"/>
      <c r="W402" s="164"/>
      <c r="X402" s="164"/>
      <c r="Y402" s="164">
        <v>71900</v>
      </c>
      <c r="Z402" s="164"/>
      <c r="AA402" s="164"/>
      <c r="AB402" s="164"/>
      <c r="AC402" s="164" t="s">
        <v>392</v>
      </c>
      <c r="AD402" s="164"/>
      <c r="AE402" s="164">
        <v>67858.09</v>
      </c>
      <c r="AF402" s="164"/>
    </row>
    <row r="403" spans="1:32" ht="12.75" customHeight="1" x14ac:dyDescent="0.2">
      <c r="A403" s="161">
        <v>13011</v>
      </c>
      <c r="B403" s="161"/>
      <c r="C403" s="161"/>
      <c r="D403" s="161"/>
      <c r="E403" s="162">
        <v>5152</v>
      </c>
      <c r="F403" s="162"/>
      <c r="G403" s="162"/>
      <c r="H403" s="163" t="s">
        <v>425</v>
      </c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4" t="s">
        <v>392</v>
      </c>
      <c r="V403" s="164"/>
      <c r="W403" s="164"/>
      <c r="X403" s="164"/>
      <c r="Y403" s="164">
        <v>392500</v>
      </c>
      <c r="Z403" s="164"/>
      <c r="AA403" s="164"/>
      <c r="AB403" s="164"/>
      <c r="AC403" s="164" t="s">
        <v>392</v>
      </c>
      <c r="AD403" s="164"/>
      <c r="AE403" s="164">
        <v>390771.95</v>
      </c>
      <c r="AF403" s="164"/>
    </row>
    <row r="404" spans="1:32" ht="12.75" customHeight="1" x14ac:dyDescent="0.2">
      <c r="A404" s="161">
        <v>13011</v>
      </c>
      <c r="B404" s="161"/>
      <c r="C404" s="161"/>
      <c r="D404" s="161"/>
      <c r="E404" s="162">
        <v>5154</v>
      </c>
      <c r="F404" s="162"/>
      <c r="G404" s="162"/>
      <c r="H404" s="163" t="s">
        <v>219</v>
      </c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4" t="s">
        <v>392</v>
      </c>
      <c r="V404" s="164"/>
      <c r="W404" s="164"/>
      <c r="X404" s="164"/>
      <c r="Y404" s="164">
        <v>149300</v>
      </c>
      <c r="Z404" s="164"/>
      <c r="AA404" s="164"/>
      <c r="AB404" s="164"/>
      <c r="AC404" s="164" t="s">
        <v>392</v>
      </c>
      <c r="AD404" s="164"/>
      <c r="AE404" s="164">
        <v>148442.70000000001</v>
      </c>
      <c r="AF404" s="164"/>
    </row>
    <row r="405" spans="1:32" ht="12.75" customHeight="1" x14ac:dyDescent="0.2">
      <c r="A405" s="161">
        <v>13011</v>
      </c>
      <c r="B405" s="161"/>
      <c r="C405" s="161"/>
      <c r="D405" s="161"/>
      <c r="E405" s="162">
        <v>5156</v>
      </c>
      <c r="F405" s="162"/>
      <c r="G405" s="162"/>
      <c r="H405" s="163" t="s">
        <v>221</v>
      </c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4" t="s">
        <v>392</v>
      </c>
      <c r="V405" s="164"/>
      <c r="W405" s="164"/>
      <c r="X405" s="164"/>
      <c r="Y405" s="164">
        <v>90000</v>
      </c>
      <c r="Z405" s="164"/>
      <c r="AA405" s="164"/>
      <c r="AB405" s="164"/>
      <c r="AC405" s="164" t="s">
        <v>392</v>
      </c>
      <c r="AD405" s="164"/>
      <c r="AE405" s="164">
        <v>82268.649999999994</v>
      </c>
      <c r="AF405" s="164"/>
    </row>
    <row r="406" spans="1:32" ht="12.75" customHeight="1" x14ac:dyDescent="0.2">
      <c r="A406" s="161">
        <v>13011</v>
      </c>
      <c r="B406" s="161"/>
      <c r="C406" s="161"/>
      <c r="D406" s="161"/>
      <c r="E406" s="162">
        <v>5161</v>
      </c>
      <c r="F406" s="162"/>
      <c r="G406" s="162"/>
      <c r="H406" s="163" t="s">
        <v>225</v>
      </c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4" t="s">
        <v>392</v>
      </c>
      <c r="V406" s="164"/>
      <c r="W406" s="164"/>
      <c r="X406" s="164"/>
      <c r="Y406" s="164">
        <v>52000</v>
      </c>
      <c r="Z406" s="164"/>
      <c r="AA406" s="164"/>
      <c r="AB406" s="164"/>
      <c r="AC406" s="164" t="s">
        <v>392</v>
      </c>
      <c r="AD406" s="164"/>
      <c r="AE406" s="164">
        <v>46613.57</v>
      </c>
      <c r="AF406" s="164"/>
    </row>
    <row r="407" spans="1:32" ht="12.75" customHeight="1" x14ac:dyDescent="0.2">
      <c r="A407" s="161">
        <v>13011</v>
      </c>
      <c r="B407" s="161"/>
      <c r="C407" s="161"/>
      <c r="D407" s="161"/>
      <c r="E407" s="162">
        <v>5162</v>
      </c>
      <c r="F407" s="162"/>
      <c r="G407" s="162"/>
      <c r="H407" s="163" t="s">
        <v>227</v>
      </c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4" t="s">
        <v>392</v>
      </c>
      <c r="V407" s="164"/>
      <c r="W407" s="164"/>
      <c r="X407" s="164"/>
      <c r="Y407" s="164">
        <v>137000</v>
      </c>
      <c r="Z407" s="164"/>
      <c r="AA407" s="164"/>
      <c r="AB407" s="164"/>
      <c r="AC407" s="164" t="s">
        <v>392</v>
      </c>
      <c r="AD407" s="164"/>
      <c r="AE407" s="164">
        <v>145093.38</v>
      </c>
      <c r="AF407" s="164"/>
    </row>
    <row r="408" spans="1:32" ht="12.75" customHeight="1" x14ac:dyDescent="0.2">
      <c r="A408" s="161">
        <v>13010</v>
      </c>
      <c r="B408" s="161"/>
      <c r="C408" s="161"/>
      <c r="D408" s="161"/>
      <c r="E408" s="162">
        <v>5164</v>
      </c>
      <c r="F408" s="162"/>
      <c r="G408" s="162"/>
      <c r="H408" s="163" t="s">
        <v>231</v>
      </c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4" t="s">
        <v>392</v>
      </c>
      <c r="V408" s="164"/>
      <c r="W408" s="164"/>
      <c r="X408" s="164"/>
      <c r="Y408" s="164">
        <v>4983500</v>
      </c>
      <c r="Z408" s="164"/>
      <c r="AA408" s="164"/>
      <c r="AB408" s="164"/>
      <c r="AC408" s="164" t="s">
        <v>392</v>
      </c>
      <c r="AD408" s="164"/>
      <c r="AE408" s="164">
        <v>4983020.4000000004</v>
      </c>
      <c r="AF408" s="164"/>
    </row>
    <row r="409" spans="1:32" ht="12.75" customHeight="1" x14ac:dyDescent="0.2">
      <c r="A409" s="161">
        <v>13011</v>
      </c>
      <c r="B409" s="161"/>
      <c r="C409" s="161"/>
      <c r="D409" s="161"/>
      <c r="E409" s="162">
        <v>5167</v>
      </c>
      <c r="F409" s="162"/>
      <c r="G409" s="162"/>
      <c r="H409" s="163" t="s">
        <v>235</v>
      </c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4" t="s">
        <v>392</v>
      </c>
      <c r="V409" s="164"/>
      <c r="W409" s="164"/>
      <c r="X409" s="164"/>
      <c r="Y409" s="164">
        <v>169300</v>
      </c>
      <c r="Z409" s="164"/>
      <c r="AA409" s="164"/>
      <c r="AB409" s="164"/>
      <c r="AC409" s="164" t="s">
        <v>392</v>
      </c>
      <c r="AD409" s="164"/>
      <c r="AE409" s="164">
        <v>161265</v>
      </c>
      <c r="AF409" s="164"/>
    </row>
    <row r="410" spans="1:32" ht="12.75" customHeight="1" x14ac:dyDescent="0.2">
      <c r="A410" s="161">
        <v>13011</v>
      </c>
      <c r="B410" s="161"/>
      <c r="C410" s="161"/>
      <c r="D410" s="161"/>
      <c r="E410" s="162">
        <v>5168</v>
      </c>
      <c r="F410" s="162"/>
      <c r="G410" s="162"/>
      <c r="H410" s="163" t="s">
        <v>909</v>
      </c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4" t="s">
        <v>392</v>
      </c>
      <c r="V410" s="164"/>
      <c r="W410" s="164"/>
      <c r="X410" s="164"/>
      <c r="Y410" s="164">
        <v>13000</v>
      </c>
      <c r="Z410" s="164"/>
      <c r="AA410" s="164"/>
      <c r="AB410" s="164"/>
      <c r="AC410" s="164" t="s">
        <v>392</v>
      </c>
      <c r="AD410" s="164"/>
      <c r="AE410" s="164">
        <v>0</v>
      </c>
      <c r="AF410" s="164"/>
    </row>
    <row r="411" spans="1:32" ht="12.75" customHeight="1" x14ac:dyDescent="0.2">
      <c r="A411" s="161">
        <v>13011</v>
      </c>
      <c r="B411" s="161"/>
      <c r="C411" s="161"/>
      <c r="D411" s="161"/>
      <c r="E411" s="162">
        <v>5169</v>
      </c>
      <c r="F411" s="162"/>
      <c r="G411" s="162"/>
      <c r="H411" s="163" t="s">
        <v>237</v>
      </c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4" t="s">
        <v>392</v>
      </c>
      <c r="V411" s="164"/>
      <c r="W411" s="164"/>
      <c r="X411" s="164"/>
      <c r="Y411" s="164">
        <v>219000</v>
      </c>
      <c r="Z411" s="164"/>
      <c r="AA411" s="164"/>
      <c r="AB411" s="164"/>
      <c r="AC411" s="164" t="s">
        <v>392</v>
      </c>
      <c r="AD411" s="164"/>
      <c r="AE411" s="164">
        <v>179205.43</v>
      </c>
      <c r="AF411" s="164"/>
    </row>
    <row r="412" spans="1:32" ht="12.75" customHeight="1" x14ac:dyDescent="0.2">
      <c r="A412" s="161">
        <v>13011</v>
      </c>
      <c r="B412" s="161"/>
      <c r="C412" s="161"/>
      <c r="D412" s="161"/>
      <c r="E412" s="162">
        <v>5171</v>
      </c>
      <c r="F412" s="162"/>
      <c r="G412" s="162"/>
      <c r="H412" s="163" t="s">
        <v>241</v>
      </c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4" t="s">
        <v>392</v>
      </c>
      <c r="V412" s="164"/>
      <c r="W412" s="164"/>
      <c r="X412" s="164"/>
      <c r="Y412" s="164">
        <v>51600</v>
      </c>
      <c r="Z412" s="164"/>
      <c r="AA412" s="164"/>
      <c r="AB412" s="164"/>
      <c r="AC412" s="164" t="s">
        <v>392</v>
      </c>
      <c r="AD412" s="164"/>
      <c r="AE412" s="164">
        <v>51426</v>
      </c>
      <c r="AF412" s="164"/>
    </row>
    <row r="413" spans="1:32" ht="12.75" customHeight="1" x14ac:dyDescent="0.2">
      <c r="A413" s="161">
        <v>13011</v>
      </c>
      <c r="B413" s="161"/>
      <c r="C413" s="161"/>
      <c r="D413" s="161"/>
      <c r="E413" s="162">
        <v>5173</v>
      </c>
      <c r="F413" s="162"/>
      <c r="G413" s="162"/>
      <c r="H413" s="163" t="s">
        <v>245</v>
      </c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4" t="s">
        <v>392</v>
      </c>
      <c r="V413" s="164"/>
      <c r="W413" s="164"/>
      <c r="X413" s="164"/>
      <c r="Y413" s="164">
        <v>132000</v>
      </c>
      <c r="Z413" s="164"/>
      <c r="AA413" s="164"/>
      <c r="AB413" s="164"/>
      <c r="AC413" s="164" t="s">
        <v>392</v>
      </c>
      <c r="AD413" s="164"/>
      <c r="AE413" s="164">
        <v>126401</v>
      </c>
      <c r="AF413" s="164"/>
    </row>
    <row r="414" spans="1:32" ht="12.75" customHeight="1" x14ac:dyDescent="0.2">
      <c r="A414" s="161">
        <v>13011</v>
      </c>
      <c r="B414" s="161"/>
      <c r="C414" s="161"/>
      <c r="D414" s="161"/>
      <c r="E414" s="162">
        <v>5178</v>
      </c>
      <c r="F414" s="162"/>
      <c r="G414" s="162"/>
      <c r="H414" s="163" t="s">
        <v>249</v>
      </c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4" t="s">
        <v>392</v>
      </c>
      <c r="V414" s="164"/>
      <c r="W414" s="164"/>
      <c r="X414" s="164"/>
      <c r="Y414" s="164">
        <v>218000</v>
      </c>
      <c r="Z414" s="164"/>
      <c r="AA414" s="164"/>
      <c r="AB414" s="164"/>
      <c r="AC414" s="164" t="s">
        <v>392</v>
      </c>
      <c r="AD414" s="164"/>
      <c r="AE414" s="164">
        <v>217418.4</v>
      </c>
      <c r="AF414" s="164"/>
    </row>
    <row r="415" spans="1:32" ht="12.75" customHeight="1" x14ac:dyDescent="0.2">
      <c r="A415" s="161">
        <v>13011</v>
      </c>
      <c r="B415" s="161"/>
      <c r="C415" s="161"/>
      <c r="D415" s="161"/>
      <c r="E415" s="162">
        <v>5194</v>
      </c>
      <c r="F415" s="162"/>
      <c r="G415" s="162"/>
      <c r="H415" s="163" t="s">
        <v>256</v>
      </c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4" t="s">
        <v>392</v>
      </c>
      <c r="V415" s="164"/>
      <c r="W415" s="164"/>
      <c r="X415" s="164"/>
      <c r="Y415" s="164">
        <v>5000</v>
      </c>
      <c r="Z415" s="164"/>
      <c r="AA415" s="164"/>
      <c r="AB415" s="164"/>
      <c r="AC415" s="164" t="s">
        <v>392</v>
      </c>
      <c r="AD415" s="164"/>
      <c r="AE415" s="164">
        <v>2574</v>
      </c>
      <c r="AF415" s="164"/>
    </row>
    <row r="416" spans="1:32" ht="12.75" customHeight="1" x14ac:dyDescent="0.2">
      <c r="A416" s="161">
        <v>13011</v>
      </c>
      <c r="B416" s="161"/>
      <c r="C416" s="161"/>
      <c r="D416" s="161"/>
      <c r="E416" s="162">
        <v>5361</v>
      </c>
      <c r="F416" s="162"/>
      <c r="G416" s="162"/>
      <c r="H416" s="163" t="s">
        <v>285</v>
      </c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4" t="s">
        <v>392</v>
      </c>
      <c r="V416" s="164"/>
      <c r="W416" s="164"/>
      <c r="X416" s="164"/>
      <c r="Y416" s="164">
        <v>1000</v>
      </c>
      <c r="Z416" s="164"/>
      <c r="AA416" s="164"/>
      <c r="AB416" s="164"/>
      <c r="AC416" s="164" t="s">
        <v>392</v>
      </c>
      <c r="AD416" s="164"/>
      <c r="AE416" s="164">
        <v>0</v>
      </c>
      <c r="AF416" s="164"/>
    </row>
    <row r="417" spans="1:32" ht="12.75" customHeight="1" x14ac:dyDescent="0.2">
      <c r="A417" s="161">
        <v>13011</v>
      </c>
      <c r="B417" s="161"/>
      <c r="C417" s="161"/>
      <c r="D417" s="161"/>
      <c r="E417" s="162">
        <v>5362</v>
      </c>
      <c r="F417" s="162"/>
      <c r="G417" s="162"/>
      <c r="H417" s="163" t="s">
        <v>287</v>
      </c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4" t="s">
        <v>392</v>
      </c>
      <c r="V417" s="164"/>
      <c r="W417" s="164"/>
      <c r="X417" s="164"/>
      <c r="Y417" s="164">
        <v>3000</v>
      </c>
      <c r="Z417" s="164"/>
      <c r="AA417" s="164"/>
      <c r="AB417" s="164"/>
      <c r="AC417" s="164" t="s">
        <v>392</v>
      </c>
      <c r="AD417" s="164"/>
      <c r="AE417" s="164">
        <v>0</v>
      </c>
      <c r="AF417" s="164"/>
    </row>
    <row r="418" spans="1:32" ht="12.75" customHeight="1" x14ac:dyDescent="0.2">
      <c r="A418" s="161">
        <v>13011</v>
      </c>
      <c r="B418" s="161"/>
      <c r="C418" s="161"/>
      <c r="D418" s="161"/>
      <c r="E418" s="162">
        <v>5364</v>
      </c>
      <c r="F418" s="162"/>
      <c r="G418" s="162"/>
      <c r="H418" s="163" t="s">
        <v>1306</v>
      </c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4" t="s">
        <v>392</v>
      </c>
      <c r="V418" s="164"/>
      <c r="W418" s="164"/>
      <c r="X418" s="164"/>
      <c r="Y418" s="164">
        <v>263131.57</v>
      </c>
      <c r="Z418" s="164"/>
      <c r="AA418" s="164"/>
      <c r="AB418" s="164"/>
      <c r="AC418" s="164" t="s">
        <v>392</v>
      </c>
      <c r="AD418" s="164"/>
      <c r="AE418" s="164">
        <v>263131.57</v>
      </c>
      <c r="AF418" s="164"/>
    </row>
    <row r="419" spans="1:32" ht="13.5" customHeight="1" thickBot="1" x14ac:dyDescent="0.25">
      <c r="A419" s="169"/>
      <c r="B419" s="169"/>
      <c r="C419" s="169"/>
      <c r="D419" s="169"/>
      <c r="E419" s="170" t="s">
        <v>438</v>
      </c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1">
        <f>SUM(U392:X418)</f>
        <v>17369311</v>
      </c>
      <c r="V419" s="171"/>
      <c r="W419" s="171"/>
      <c r="X419" s="171"/>
      <c r="Y419" s="171">
        <f>SUM(Y392:AB418)</f>
        <v>17602461.57</v>
      </c>
      <c r="Z419" s="171"/>
      <c r="AA419" s="171"/>
      <c r="AB419" s="171"/>
      <c r="AC419" s="171">
        <f>SUM(AC392:AD418)</f>
        <v>17369311</v>
      </c>
      <c r="AD419" s="171"/>
      <c r="AE419" s="171">
        <f>SUM(AE392:AF418)</f>
        <v>17368169.109999999</v>
      </c>
      <c r="AF419" s="171"/>
    </row>
    <row r="420" spans="1:32" ht="12.75" customHeight="1" x14ac:dyDescent="0.2">
      <c r="A420" s="167">
        <v>13015</v>
      </c>
      <c r="B420" s="167"/>
      <c r="C420" s="167"/>
      <c r="D420" s="167"/>
      <c r="E420" s="168">
        <v>4116</v>
      </c>
      <c r="F420" s="168"/>
      <c r="G420" s="168"/>
      <c r="H420" s="165" t="s">
        <v>391</v>
      </c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6">
        <v>725000</v>
      </c>
      <c r="V420" s="166"/>
      <c r="W420" s="166"/>
      <c r="X420" s="166"/>
      <c r="Y420" s="166" t="s">
        <v>392</v>
      </c>
      <c r="Z420" s="166"/>
      <c r="AA420" s="166"/>
      <c r="AB420" s="166"/>
      <c r="AC420" s="166">
        <v>725000</v>
      </c>
      <c r="AD420" s="166"/>
      <c r="AE420" s="166" t="s">
        <v>392</v>
      </c>
      <c r="AF420" s="166"/>
    </row>
    <row r="421" spans="1:32" ht="12.75" customHeight="1" x14ac:dyDescent="0.2">
      <c r="A421" s="161">
        <v>13015</v>
      </c>
      <c r="B421" s="161"/>
      <c r="C421" s="161"/>
      <c r="D421" s="161"/>
      <c r="E421" s="162">
        <v>5011</v>
      </c>
      <c r="F421" s="162"/>
      <c r="G421" s="162"/>
      <c r="H421" s="163" t="s">
        <v>177</v>
      </c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4" t="s">
        <v>392</v>
      </c>
      <c r="V421" s="164"/>
      <c r="W421" s="164"/>
      <c r="X421" s="164"/>
      <c r="Y421" s="164">
        <v>541045</v>
      </c>
      <c r="Z421" s="164"/>
      <c r="AA421" s="164"/>
      <c r="AB421" s="164"/>
      <c r="AC421" s="164" t="s">
        <v>392</v>
      </c>
      <c r="AD421" s="164"/>
      <c r="AE421" s="164">
        <v>541045</v>
      </c>
      <c r="AF421" s="164"/>
    </row>
    <row r="422" spans="1:32" ht="12.75" customHeight="1" x14ac:dyDescent="0.2">
      <c r="A422" s="161">
        <v>13015</v>
      </c>
      <c r="B422" s="161"/>
      <c r="C422" s="161"/>
      <c r="D422" s="161"/>
      <c r="E422" s="162">
        <v>5031</v>
      </c>
      <c r="F422" s="162"/>
      <c r="G422" s="162"/>
      <c r="H422" s="163" t="s">
        <v>1029</v>
      </c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4" t="s">
        <v>392</v>
      </c>
      <c r="V422" s="164"/>
      <c r="W422" s="164"/>
      <c r="X422" s="164"/>
      <c r="Y422" s="164">
        <v>135261</v>
      </c>
      <c r="Z422" s="164"/>
      <c r="AA422" s="164"/>
      <c r="AB422" s="164"/>
      <c r="AC422" s="164" t="s">
        <v>392</v>
      </c>
      <c r="AD422" s="164"/>
      <c r="AE422" s="164">
        <v>135261</v>
      </c>
      <c r="AF422" s="164"/>
    </row>
    <row r="423" spans="1:32" ht="12.75" customHeight="1" x14ac:dyDescent="0.2">
      <c r="A423" s="161">
        <v>13015</v>
      </c>
      <c r="B423" s="161"/>
      <c r="C423" s="161"/>
      <c r="D423" s="161"/>
      <c r="E423" s="162">
        <v>5032</v>
      </c>
      <c r="F423" s="162"/>
      <c r="G423" s="162"/>
      <c r="H423" s="163" t="s">
        <v>1010</v>
      </c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4" t="s">
        <v>392</v>
      </c>
      <c r="V423" s="164"/>
      <c r="W423" s="164"/>
      <c r="X423" s="164"/>
      <c r="Y423" s="164">
        <v>48694</v>
      </c>
      <c r="Z423" s="164"/>
      <c r="AA423" s="164"/>
      <c r="AB423" s="164"/>
      <c r="AC423" s="164" t="s">
        <v>392</v>
      </c>
      <c r="AD423" s="164"/>
      <c r="AE423" s="164">
        <v>48694</v>
      </c>
      <c r="AF423" s="164"/>
    </row>
    <row r="424" spans="1:32" ht="13.5" thickBot="1" x14ac:dyDescent="0.25">
      <c r="A424" s="169"/>
      <c r="B424" s="169"/>
      <c r="C424" s="169"/>
      <c r="D424" s="169"/>
      <c r="E424" s="170" t="s">
        <v>998</v>
      </c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1">
        <f>SUM(U420:X423)</f>
        <v>725000</v>
      </c>
      <c r="V424" s="171"/>
      <c r="W424" s="171"/>
      <c r="X424" s="171"/>
      <c r="Y424" s="171">
        <f>SUM(Y420:AB423)</f>
        <v>725000</v>
      </c>
      <c r="Z424" s="171"/>
      <c r="AA424" s="171"/>
      <c r="AB424" s="171"/>
      <c r="AC424" s="171">
        <f>SUM(AC420:AD423)</f>
        <v>725000</v>
      </c>
      <c r="AD424" s="171"/>
      <c r="AE424" s="171">
        <f>SUM(AE420:AF423)</f>
        <v>725000</v>
      </c>
      <c r="AF424" s="171"/>
    </row>
    <row r="425" spans="1:32" ht="12.75" customHeight="1" x14ac:dyDescent="0.2">
      <c r="A425" s="167">
        <v>13305</v>
      </c>
      <c r="B425" s="167"/>
      <c r="C425" s="167"/>
      <c r="D425" s="167"/>
      <c r="E425" s="168">
        <v>4116</v>
      </c>
      <c r="F425" s="168"/>
      <c r="G425" s="168"/>
      <c r="H425" s="165" t="s">
        <v>391</v>
      </c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6">
        <v>611200</v>
      </c>
      <c r="V425" s="166"/>
      <c r="W425" s="166"/>
      <c r="X425" s="166"/>
      <c r="Y425" s="166" t="s">
        <v>392</v>
      </c>
      <c r="Z425" s="166"/>
      <c r="AA425" s="166"/>
      <c r="AB425" s="166"/>
      <c r="AC425" s="166">
        <v>611200</v>
      </c>
      <c r="AD425" s="166"/>
      <c r="AE425" s="166" t="s">
        <v>392</v>
      </c>
      <c r="AF425" s="166"/>
    </row>
    <row r="426" spans="1:32" ht="12.75" customHeight="1" x14ac:dyDescent="0.2">
      <c r="A426" s="161">
        <v>13305</v>
      </c>
      <c r="B426" s="161"/>
      <c r="C426" s="161"/>
      <c r="D426" s="161"/>
      <c r="E426" s="162">
        <v>5011</v>
      </c>
      <c r="F426" s="162"/>
      <c r="G426" s="162"/>
      <c r="H426" s="163" t="s">
        <v>177</v>
      </c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4" t="s">
        <v>392</v>
      </c>
      <c r="V426" s="164"/>
      <c r="W426" s="164"/>
      <c r="X426" s="164"/>
      <c r="Y426" s="164">
        <v>611200</v>
      </c>
      <c r="Z426" s="164"/>
      <c r="AA426" s="164"/>
      <c r="AB426" s="164"/>
      <c r="AC426" s="164" t="s">
        <v>392</v>
      </c>
      <c r="AD426" s="164"/>
      <c r="AE426" s="164">
        <v>611200</v>
      </c>
      <c r="AF426" s="164"/>
    </row>
    <row r="427" spans="1:32" ht="13.5" customHeight="1" thickBot="1" x14ac:dyDescent="0.25">
      <c r="A427" s="169"/>
      <c r="B427" s="169"/>
      <c r="C427" s="169"/>
      <c r="D427" s="169"/>
      <c r="E427" s="170" t="s">
        <v>419</v>
      </c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1">
        <f>SUM(U425:X426)</f>
        <v>611200</v>
      </c>
      <c r="V427" s="171"/>
      <c r="W427" s="171"/>
      <c r="X427" s="171"/>
      <c r="Y427" s="171">
        <f>SUM(Y425:AB426)</f>
        <v>611200</v>
      </c>
      <c r="Z427" s="171"/>
      <c r="AA427" s="171"/>
      <c r="AB427" s="171"/>
      <c r="AC427" s="171">
        <f>SUM(AC425:AD426)</f>
        <v>611200</v>
      </c>
      <c r="AD427" s="171"/>
      <c r="AE427" s="171">
        <f>SUM(AE425:AF426)</f>
        <v>611200</v>
      </c>
      <c r="AF427" s="171"/>
    </row>
    <row r="428" spans="1:32" ht="12.75" customHeight="1" x14ac:dyDescent="0.2">
      <c r="A428" s="167">
        <v>14004</v>
      </c>
      <c r="B428" s="167"/>
      <c r="C428" s="167"/>
      <c r="D428" s="167"/>
      <c r="E428" s="168">
        <v>4122</v>
      </c>
      <c r="F428" s="168"/>
      <c r="G428" s="168"/>
      <c r="H428" s="165" t="s">
        <v>153</v>
      </c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6">
        <v>6579</v>
      </c>
      <c r="V428" s="166"/>
      <c r="W428" s="166"/>
      <c r="X428" s="166"/>
      <c r="Y428" s="166" t="s">
        <v>392</v>
      </c>
      <c r="Z428" s="166"/>
      <c r="AA428" s="166"/>
      <c r="AB428" s="166"/>
      <c r="AC428" s="166">
        <v>6579</v>
      </c>
      <c r="AD428" s="166"/>
      <c r="AE428" s="166" t="s">
        <v>392</v>
      </c>
      <c r="AF428" s="166"/>
    </row>
    <row r="429" spans="1:32" ht="12.75" customHeight="1" x14ac:dyDescent="0.2">
      <c r="A429" s="161">
        <v>14004</v>
      </c>
      <c r="B429" s="161"/>
      <c r="C429" s="161"/>
      <c r="D429" s="161"/>
      <c r="E429" s="162">
        <v>5156</v>
      </c>
      <c r="F429" s="162"/>
      <c r="G429" s="162"/>
      <c r="H429" s="163" t="s">
        <v>221</v>
      </c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4" t="s">
        <v>392</v>
      </c>
      <c r="V429" s="164"/>
      <c r="W429" s="164"/>
      <c r="X429" s="164"/>
      <c r="Y429" s="164">
        <v>2579</v>
      </c>
      <c r="Z429" s="164"/>
      <c r="AA429" s="164"/>
      <c r="AB429" s="164"/>
      <c r="AC429" s="164" t="s">
        <v>392</v>
      </c>
      <c r="AD429" s="164"/>
      <c r="AE429" s="164">
        <v>2579</v>
      </c>
      <c r="AF429" s="164"/>
    </row>
    <row r="430" spans="1:32" ht="12.75" customHeight="1" x14ac:dyDescent="0.2">
      <c r="A430" s="161">
        <v>14004</v>
      </c>
      <c r="B430" s="161"/>
      <c r="C430" s="161"/>
      <c r="D430" s="161"/>
      <c r="E430" s="162">
        <v>5167</v>
      </c>
      <c r="F430" s="162"/>
      <c r="G430" s="162"/>
      <c r="H430" s="163" t="s">
        <v>235</v>
      </c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4" t="s">
        <v>392</v>
      </c>
      <c r="V430" s="164"/>
      <c r="W430" s="164"/>
      <c r="X430" s="164"/>
      <c r="Y430" s="164">
        <v>4000</v>
      </c>
      <c r="Z430" s="164"/>
      <c r="AA430" s="164"/>
      <c r="AB430" s="164"/>
      <c r="AC430" s="164" t="s">
        <v>392</v>
      </c>
      <c r="AD430" s="164"/>
      <c r="AE430" s="164">
        <v>4000</v>
      </c>
      <c r="AF430" s="164"/>
    </row>
    <row r="431" spans="1:32" ht="13.5" customHeight="1" thickBot="1" x14ac:dyDescent="0.25">
      <c r="A431" s="169"/>
      <c r="B431" s="169"/>
      <c r="C431" s="169"/>
      <c r="D431" s="169"/>
      <c r="E431" s="170" t="s">
        <v>439</v>
      </c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1">
        <f>SUM(U428:X430)</f>
        <v>6579</v>
      </c>
      <c r="V431" s="171"/>
      <c r="W431" s="171"/>
      <c r="X431" s="171"/>
      <c r="Y431" s="171">
        <f>SUM(Y428:AB430)</f>
        <v>6579</v>
      </c>
      <c r="Z431" s="171"/>
      <c r="AA431" s="171"/>
      <c r="AB431" s="171"/>
      <c r="AC431" s="171">
        <f>SUM(AC428:AD430)</f>
        <v>6579</v>
      </c>
      <c r="AD431" s="171"/>
      <c r="AE431" s="171">
        <f>SUM(AE428:AF430)</f>
        <v>6579</v>
      </c>
      <c r="AF431" s="171"/>
    </row>
    <row r="432" spans="1:32" ht="23.1" customHeight="1" x14ac:dyDescent="0.2">
      <c r="A432" s="167">
        <v>17015</v>
      </c>
      <c r="B432" s="167"/>
      <c r="C432" s="167"/>
      <c r="D432" s="167"/>
      <c r="E432" s="168">
        <v>4116</v>
      </c>
      <c r="F432" s="168"/>
      <c r="G432" s="168"/>
      <c r="H432" s="165" t="s">
        <v>1003</v>
      </c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6">
        <v>0</v>
      </c>
      <c r="V432" s="166"/>
      <c r="W432" s="166"/>
      <c r="X432" s="166"/>
      <c r="Y432" s="166" t="s">
        <v>392</v>
      </c>
      <c r="Z432" s="166"/>
      <c r="AA432" s="166"/>
      <c r="AB432" s="166"/>
      <c r="AC432" s="166">
        <v>0</v>
      </c>
      <c r="AD432" s="166"/>
      <c r="AE432" s="166" t="s">
        <v>392</v>
      </c>
      <c r="AF432" s="166"/>
    </row>
    <row r="433" spans="1:32" ht="12.75" customHeight="1" x14ac:dyDescent="0.2">
      <c r="A433" s="161">
        <v>17015</v>
      </c>
      <c r="B433" s="161"/>
      <c r="C433" s="161"/>
      <c r="D433" s="161"/>
      <c r="E433" s="162">
        <v>5169</v>
      </c>
      <c r="F433" s="162"/>
      <c r="G433" s="162"/>
      <c r="H433" s="163" t="s">
        <v>237</v>
      </c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4" t="s">
        <v>392</v>
      </c>
      <c r="V433" s="164"/>
      <c r="W433" s="164"/>
      <c r="X433" s="164"/>
      <c r="Y433" s="164">
        <v>3327.5</v>
      </c>
      <c r="Z433" s="164"/>
      <c r="AA433" s="164"/>
      <c r="AB433" s="164"/>
      <c r="AC433" s="164" t="s">
        <v>392</v>
      </c>
      <c r="AD433" s="164"/>
      <c r="AE433" s="164">
        <v>3327.5</v>
      </c>
      <c r="AF433" s="164"/>
    </row>
    <row r="434" spans="1:32" ht="13.5" customHeight="1" thickBot="1" x14ac:dyDescent="0.25">
      <c r="A434" s="169"/>
      <c r="B434" s="169"/>
      <c r="C434" s="169"/>
      <c r="D434" s="169"/>
      <c r="E434" s="170" t="s">
        <v>1320</v>
      </c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1">
        <f>SUM(U432:X433)</f>
        <v>0</v>
      </c>
      <c r="V434" s="171"/>
      <c r="W434" s="171"/>
      <c r="X434" s="171"/>
      <c r="Y434" s="171">
        <f>SUM(Y432:AB433)</f>
        <v>3327.5</v>
      </c>
      <c r="Z434" s="171"/>
      <c r="AA434" s="171"/>
      <c r="AB434" s="171"/>
      <c r="AC434" s="171">
        <f>SUM(AC432:AD433)</f>
        <v>0</v>
      </c>
      <c r="AD434" s="171"/>
      <c r="AE434" s="171">
        <f>SUM(AE432:AF433)</f>
        <v>3327.5</v>
      </c>
      <c r="AF434" s="171"/>
    </row>
    <row r="435" spans="1:32" ht="23.1" customHeight="1" x14ac:dyDescent="0.2">
      <c r="A435" s="167">
        <v>17016</v>
      </c>
      <c r="B435" s="167"/>
      <c r="C435" s="167"/>
      <c r="D435" s="167"/>
      <c r="E435" s="168">
        <v>4116</v>
      </c>
      <c r="F435" s="168"/>
      <c r="G435" s="168"/>
      <c r="H435" s="165" t="s">
        <v>1000</v>
      </c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6">
        <v>0</v>
      </c>
      <c r="V435" s="166"/>
      <c r="W435" s="166"/>
      <c r="X435" s="166"/>
      <c r="Y435" s="166" t="s">
        <v>392</v>
      </c>
      <c r="Z435" s="166"/>
      <c r="AA435" s="166"/>
      <c r="AB435" s="166"/>
      <c r="AC435" s="166">
        <v>0</v>
      </c>
      <c r="AD435" s="166"/>
      <c r="AE435" s="166" t="s">
        <v>392</v>
      </c>
      <c r="AF435" s="166"/>
    </row>
    <row r="436" spans="1:32" ht="13.5" customHeight="1" x14ac:dyDescent="0.2">
      <c r="A436" s="161">
        <v>17016</v>
      </c>
      <c r="B436" s="161"/>
      <c r="C436" s="161"/>
      <c r="D436" s="161"/>
      <c r="E436" s="162">
        <v>5169</v>
      </c>
      <c r="F436" s="162"/>
      <c r="G436" s="162"/>
      <c r="H436" s="163" t="s">
        <v>237</v>
      </c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4" t="s">
        <v>392</v>
      </c>
      <c r="V436" s="164"/>
      <c r="W436" s="164"/>
      <c r="X436" s="164"/>
      <c r="Y436" s="164">
        <v>56567.5</v>
      </c>
      <c r="Z436" s="164"/>
      <c r="AA436" s="164"/>
      <c r="AB436" s="164"/>
      <c r="AC436" s="164" t="s">
        <v>392</v>
      </c>
      <c r="AD436" s="164"/>
      <c r="AE436" s="164">
        <v>56567.5</v>
      </c>
      <c r="AF436" s="164"/>
    </row>
    <row r="437" spans="1:32" ht="13.5" customHeight="1" thickBot="1" x14ac:dyDescent="0.25">
      <c r="A437" s="169"/>
      <c r="B437" s="169"/>
      <c r="C437" s="169"/>
      <c r="D437" s="169"/>
      <c r="E437" s="170" t="s">
        <v>1320</v>
      </c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1">
        <f>SUM(U435:X436)</f>
        <v>0</v>
      </c>
      <c r="V437" s="171"/>
      <c r="W437" s="171"/>
      <c r="X437" s="171"/>
      <c r="Y437" s="171">
        <f>SUM(Y435:AB436)</f>
        <v>56567.5</v>
      </c>
      <c r="Z437" s="171"/>
      <c r="AA437" s="171"/>
      <c r="AB437" s="171"/>
      <c r="AC437" s="171">
        <f>SUM(AC435:AD436)</f>
        <v>0</v>
      </c>
      <c r="AD437" s="171"/>
      <c r="AE437" s="171">
        <f>SUM(AE435:AF436)</f>
        <v>56567.5</v>
      </c>
      <c r="AF437" s="171"/>
    </row>
    <row r="438" spans="1:32" ht="12.75" customHeight="1" x14ac:dyDescent="0.2">
      <c r="A438" s="167">
        <v>22005</v>
      </c>
      <c r="B438" s="167"/>
      <c r="C438" s="167"/>
      <c r="D438" s="167"/>
      <c r="E438" s="168">
        <v>4116</v>
      </c>
      <c r="F438" s="168"/>
      <c r="G438" s="168"/>
      <c r="H438" s="165" t="s">
        <v>391</v>
      </c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6">
        <v>300000</v>
      </c>
      <c r="V438" s="166"/>
      <c r="W438" s="166"/>
      <c r="X438" s="166"/>
      <c r="Y438" s="166" t="s">
        <v>392</v>
      </c>
      <c r="Z438" s="166"/>
      <c r="AA438" s="166"/>
      <c r="AB438" s="166"/>
      <c r="AC438" s="166">
        <v>300000</v>
      </c>
      <c r="AD438" s="166"/>
      <c r="AE438" s="166" t="s">
        <v>392</v>
      </c>
      <c r="AF438" s="166"/>
    </row>
    <row r="439" spans="1:32" ht="12.75" customHeight="1" x14ac:dyDescent="0.2">
      <c r="A439" s="161">
        <v>22005</v>
      </c>
      <c r="B439" s="161"/>
      <c r="C439" s="161"/>
      <c r="D439" s="161"/>
      <c r="E439" s="162">
        <v>5011</v>
      </c>
      <c r="F439" s="162"/>
      <c r="G439" s="162"/>
      <c r="H439" s="163" t="s">
        <v>177</v>
      </c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4" t="s">
        <v>392</v>
      </c>
      <c r="V439" s="164"/>
      <c r="W439" s="164"/>
      <c r="X439" s="164"/>
      <c r="Y439" s="164">
        <v>205000</v>
      </c>
      <c r="Z439" s="164"/>
      <c r="AA439" s="164"/>
      <c r="AB439" s="164"/>
      <c r="AC439" s="164" t="s">
        <v>392</v>
      </c>
      <c r="AD439" s="164"/>
      <c r="AE439" s="164">
        <v>205000</v>
      </c>
      <c r="AF439" s="164"/>
    </row>
    <row r="440" spans="1:32" ht="12.75" customHeight="1" x14ac:dyDescent="0.2">
      <c r="A440" s="161">
        <v>22005</v>
      </c>
      <c r="B440" s="161"/>
      <c r="C440" s="161"/>
      <c r="D440" s="161"/>
      <c r="E440" s="162">
        <v>5137</v>
      </c>
      <c r="F440" s="162"/>
      <c r="G440" s="162"/>
      <c r="H440" s="163" t="s">
        <v>203</v>
      </c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4" t="s">
        <v>392</v>
      </c>
      <c r="V440" s="164"/>
      <c r="W440" s="164"/>
      <c r="X440" s="164"/>
      <c r="Y440" s="164">
        <v>11000</v>
      </c>
      <c r="Z440" s="164"/>
      <c r="AA440" s="164"/>
      <c r="AB440" s="164"/>
      <c r="AC440" s="164" t="s">
        <v>392</v>
      </c>
      <c r="AD440" s="164"/>
      <c r="AE440" s="164">
        <v>11000</v>
      </c>
      <c r="AF440" s="164"/>
    </row>
    <row r="441" spans="1:32" ht="12.75" customHeight="1" x14ac:dyDescent="0.2">
      <c r="A441" s="161">
        <v>22005</v>
      </c>
      <c r="B441" s="161"/>
      <c r="C441" s="161"/>
      <c r="D441" s="161"/>
      <c r="E441" s="162">
        <v>5167</v>
      </c>
      <c r="F441" s="162"/>
      <c r="G441" s="162"/>
      <c r="H441" s="163" t="s">
        <v>235</v>
      </c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4" t="s">
        <v>392</v>
      </c>
      <c r="V441" s="164"/>
      <c r="W441" s="164"/>
      <c r="X441" s="164"/>
      <c r="Y441" s="164">
        <v>19999</v>
      </c>
      <c r="Z441" s="164"/>
      <c r="AA441" s="164"/>
      <c r="AB441" s="164"/>
      <c r="AC441" s="164" t="s">
        <v>392</v>
      </c>
      <c r="AD441" s="164"/>
      <c r="AE441" s="164">
        <v>19999</v>
      </c>
      <c r="AF441" s="164"/>
    </row>
    <row r="442" spans="1:32" ht="12.75" customHeight="1" x14ac:dyDescent="0.2">
      <c r="A442" s="161">
        <v>22005</v>
      </c>
      <c r="B442" s="161"/>
      <c r="C442" s="161"/>
      <c r="D442" s="161"/>
      <c r="E442" s="162">
        <v>5169</v>
      </c>
      <c r="F442" s="162"/>
      <c r="G442" s="162"/>
      <c r="H442" s="163" t="s">
        <v>237</v>
      </c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4" t="s">
        <v>392</v>
      </c>
      <c r="V442" s="164"/>
      <c r="W442" s="164"/>
      <c r="X442" s="164"/>
      <c r="Y442" s="164">
        <v>64001</v>
      </c>
      <c r="Z442" s="164"/>
      <c r="AA442" s="164"/>
      <c r="AB442" s="164"/>
      <c r="AC442" s="164" t="s">
        <v>392</v>
      </c>
      <c r="AD442" s="164"/>
      <c r="AE442" s="164">
        <v>64001</v>
      </c>
      <c r="AF442" s="164"/>
    </row>
    <row r="443" spans="1:32" ht="13.5" customHeight="1" thickBot="1" x14ac:dyDescent="0.25">
      <c r="A443" s="169"/>
      <c r="B443" s="169"/>
      <c r="C443" s="169"/>
      <c r="D443" s="169"/>
      <c r="E443" s="170" t="s">
        <v>441</v>
      </c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1">
        <f>SUM(U438:X442)</f>
        <v>300000</v>
      </c>
      <c r="V443" s="171"/>
      <c r="W443" s="171"/>
      <c r="X443" s="171"/>
      <c r="Y443" s="171">
        <f>SUM(Y438:AB442)</f>
        <v>300000</v>
      </c>
      <c r="Z443" s="171"/>
      <c r="AA443" s="171"/>
      <c r="AB443" s="171"/>
      <c r="AC443" s="171">
        <f>SUM(AC438:AD442)</f>
        <v>300000</v>
      </c>
      <c r="AD443" s="171"/>
      <c r="AE443" s="171">
        <f>SUM(AE438:AF442)</f>
        <v>300000</v>
      </c>
      <c r="AF443" s="171"/>
    </row>
    <row r="444" spans="1:32" ht="12.75" customHeight="1" x14ac:dyDescent="0.2">
      <c r="A444" s="167">
        <v>29004</v>
      </c>
      <c r="B444" s="167"/>
      <c r="C444" s="167"/>
      <c r="D444" s="167"/>
      <c r="E444" s="168">
        <v>4116</v>
      </c>
      <c r="F444" s="168"/>
      <c r="G444" s="168"/>
      <c r="H444" s="165" t="s">
        <v>391</v>
      </c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6">
        <v>30000</v>
      </c>
      <c r="V444" s="166"/>
      <c r="W444" s="166"/>
      <c r="X444" s="166"/>
      <c r="Y444" s="166" t="s">
        <v>392</v>
      </c>
      <c r="Z444" s="166"/>
      <c r="AA444" s="166"/>
      <c r="AB444" s="166"/>
      <c r="AC444" s="166">
        <v>30000</v>
      </c>
      <c r="AD444" s="166"/>
      <c r="AE444" s="166" t="s">
        <v>392</v>
      </c>
      <c r="AF444" s="166"/>
    </row>
    <row r="445" spans="1:32" ht="23.1" customHeight="1" x14ac:dyDescent="0.2">
      <c r="A445" s="161">
        <v>29004</v>
      </c>
      <c r="B445" s="161"/>
      <c r="C445" s="161"/>
      <c r="D445" s="161"/>
      <c r="E445" s="162">
        <v>5213</v>
      </c>
      <c r="F445" s="162"/>
      <c r="G445" s="162"/>
      <c r="H445" s="163" t="s">
        <v>395</v>
      </c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4" t="s">
        <v>392</v>
      </c>
      <c r="V445" s="164"/>
      <c r="W445" s="164"/>
      <c r="X445" s="164"/>
      <c r="Y445" s="164">
        <v>30000</v>
      </c>
      <c r="Z445" s="164"/>
      <c r="AA445" s="164"/>
      <c r="AB445" s="164"/>
      <c r="AC445" s="164" t="s">
        <v>392</v>
      </c>
      <c r="AD445" s="164"/>
      <c r="AE445" s="164">
        <v>13900</v>
      </c>
      <c r="AF445" s="164"/>
    </row>
    <row r="446" spans="1:32" ht="23.1" customHeight="1" thickBot="1" x14ac:dyDescent="0.25">
      <c r="A446" s="169"/>
      <c r="B446" s="169"/>
      <c r="C446" s="169"/>
      <c r="D446" s="169"/>
      <c r="E446" s="170" t="s">
        <v>1001</v>
      </c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1">
        <f>SUM(U444:X445)</f>
        <v>30000</v>
      </c>
      <c r="V446" s="171"/>
      <c r="W446" s="171"/>
      <c r="X446" s="171"/>
      <c r="Y446" s="171">
        <f>SUM(Y444:AB445)</f>
        <v>30000</v>
      </c>
      <c r="Z446" s="171"/>
      <c r="AA446" s="171"/>
      <c r="AB446" s="171"/>
      <c r="AC446" s="171">
        <f>SUM(AC444:AD445)</f>
        <v>30000</v>
      </c>
      <c r="AD446" s="171"/>
      <c r="AE446" s="171">
        <f>SUM(AE444:AF445)</f>
        <v>13900</v>
      </c>
      <c r="AF446" s="171"/>
    </row>
    <row r="447" spans="1:32" ht="12.75" customHeight="1" x14ac:dyDescent="0.2">
      <c r="A447" s="167">
        <v>29008</v>
      </c>
      <c r="B447" s="167"/>
      <c r="C447" s="167"/>
      <c r="D447" s="167"/>
      <c r="E447" s="168">
        <v>4116</v>
      </c>
      <c r="F447" s="168"/>
      <c r="G447" s="168"/>
      <c r="H447" s="165" t="s">
        <v>391</v>
      </c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6">
        <v>1052552</v>
      </c>
      <c r="V447" s="166"/>
      <c r="W447" s="166"/>
      <c r="X447" s="166"/>
      <c r="Y447" s="166" t="s">
        <v>392</v>
      </c>
      <c r="Z447" s="166"/>
      <c r="AA447" s="166"/>
      <c r="AB447" s="166"/>
      <c r="AC447" s="166">
        <v>1052552</v>
      </c>
      <c r="AD447" s="166"/>
      <c r="AE447" s="166" t="s">
        <v>392</v>
      </c>
      <c r="AF447" s="166"/>
    </row>
    <row r="448" spans="1:32" ht="23.1" customHeight="1" x14ac:dyDescent="0.2">
      <c r="A448" s="161">
        <v>29008</v>
      </c>
      <c r="B448" s="161"/>
      <c r="C448" s="161"/>
      <c r="D448" s="161"/>
      <c r="E448" s="162">
        <v>5212</v>
      </c>
      <c r="F448" s="162"/>
      <c r="G448" s="162"/>
      <c r="H448" s="163" t="s">
        <v>394</v>
      </c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4" t="s">
        <v>392</v>
      </c>
      <c r="V448" s="164"/>
      <c r="W448" s="164"/>
      <c r="X448" s="164"/>
      <c r="Y448" s="164">
        <v>892267</v>
      </c>
      <c r="Z448" s="164"/>
      <c r="AA448" s="164"/>
      <c r="AB448" s="164"/>
      <c r="AC448" s="164" t="s">
        <v>392</v>
      </c>
      <c r="AD448" s="164"/>
      <c r="AE448" s="164">
        <v>891994</v>
      </c>
      <c r="AF448" s="164"/>
    </row>
    <row r="449" spans="1:32" ht="23.1" customHeight="1" x14ac:dyDescent="0.2">
      <c r="A449" s="161">
        <v>29008</v>
      </c>
      <c r="B449" s="161"/>
      <c r="C449" s="161"/>
      <c r="D449" s="161"/>
      <c r="E449" s="162">
        <v>5213</v>
      </c>
      <c r="F449" s="162"/>
      <c r="G449" s="162"/>
      <c r="H449" s="163" t="s">
        <v>395</v>
      </c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4" t="s">
        <v>392</v>
      </c>
      <c r="V449" s="164"/>
      <c r="W449" s="164"/>
      <c r="X449" s="164"/>
      <c r="Y449" s="164">
        <v>160285</v>
      </c>
      <c r="Z449" s="164"/>
      <c r="AA449" s="164"/>
      <c r="AB449" s="164"/>
      <c r="AC449" s="164" t="s">
        <v>392</v>
      </c>
      <c r="AD449" s="164"/>
      <c r="AE449" s="164">
        <v>160285</v>
      </c>
      <c r="AF449" s="164"/>
    </row>
    <row r="450" spans="1:32" ht="23.1" customHeight="1" thickBot="1" x14ac:dyDescent="0.25">
      <c r="A450" s="169"/>
      <c r="B450" s="169"/>
      <c r="C450" s="169"/>
      <c r="D450" s="169"/>
      <c r="E450" s="170" t="s">
        <v>1002</v>
      </c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1">
        <f>SUM(U447:X449)</f>
        <v>1052552</v>
      </c>
      <c r="V450" s="171"/>
      <c r="W450" s="171"/>
      <c r="X450" s="171"/>
      <c r="Y450" s="171">
        <f>SUM(Y447:AB449)</f>
        <v>1052552</v>
      </c>
      <c r="Z450" s="171"/>
      <c r="AA450" s="171"/>
      <c r="AB450" s="171"/>
      <c r="AC450" s="171">
        <f>SUM(AC447:AD449)</f>
        <v>1052552</v>
      </c>
      <c r="AD450" s="171"/>
      <c r="AE450" s="171">
        <f>SUM(AE447:AF449)</f>
        <v>1052279</v>
      </c>
      <c r="AF450" s="171"/>
    </row>
    <row r="451" spans="1:32" ht="12.75" customHeight="1" x14ac:dyDescent="0.2">
      <c r="A451" s="167">
        <v>29516</v>
      </c>
      <c r="B451" s="167"/>
      <c r="C451" s="167"/>
      <c r="D451" s="167"/>
      <c r="E451" s="168">
        <v>4216</v>
      </c>
      <c r="F451" s="168"/>
      <c r="G451" s="168"/>
      <c r="H451" s="165" t="s">
        <v>999</v>
      </c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6">
        <v>98400</v>
      </c>
      <c r="V451" s="166"/>
      <c r="W451" s="166"/>
      <c r="X451" s="166"/>
      <c r="Y451" s="166" t="s">
        <v>392</v>
      </c>
      <c r="Z451" s="166"/>
      <c r="AA451" s="166"/>
      <c r="AB451" s="166"/>
      <c r="AC451" s="166">
        <v>98400</v>
      </c>
      <c r="AD451" s="166"/>
      <c r="AE451" s="166" t="s">
        <v>392</v>
      </c>
      <c r="AF451" s="166"/>
    </row>
    <row r="452" spans="1:32" ht="23.1" customHeight="1" x14ac:dyDescent="0.2">
      <c r="A452" s="161">
        <v>29516</v>
      </c>
      <c r="B452" s="161"/>
      <c r="C452" s="161"/>
      <c r="D452" s="161"/>
      <c r="E452" s="162">
        <v>6119</v>
      </c>
      <c r="F452" s="162"/>
      <c r="G452" s="162"/>
      <c r="H452" s="163" t="s">
        <v>1321</v>
      </c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4" t="s">
        <v>392</v>
      </c>
      <c r="V452" s="164"/>
      <c r="W452" s="164"/>
      <c r="X452" s="164"/>
      <c r="Y452" s="164">
        <v>98400</v>
      </c>
      <c r="Z452" s="164"/>
      <c r="AA452" s="164"/>
      <c r="AB452" s="164"/>
      <c r="AC452" s="164" t="s">
        <v>392</v>
      </c>
      <c r="AD452" s="164"/>
      <c r="AE452" s="164">
        <v>98400</v>
      </c>
      <c r="AF452" s="164"/>
    </row>
    <row r="453" spans="1:32" ht="23.1" customHeight="1" thickBot="1" x14ac:dyDescent="0.25">
      <c r="A453" s="169"/>
      <c r="B453" s="169"/>
      <c r="C453" s="169"/>
      <c r="D453" s="169"/>
      <c r="E453" s="170" t="s">
        <v>1036</v>
      </c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1">
        <f>SUM(U451:X452)</f>
        <v>98400</v>
      </c>
      <c r="V453" s="171"/>
      <c r="W453" s="171"/>
      <c r="X453" s="171"/>
      <c r="Y453" s="171">
        <f>SUM(Y451:AB452)</f>
        <v>98400</v>
      </c>
      <c r="Z453" s="171"/>
      <c r="AA453" s="171"/>
      <c r="AB453" s="171"/>
      <c r="AC453" s="171">
        <f>SUM(AC451:AD452)</f>
        <v>98400</v>
      </c>
      <c r="AD453" s="171"/>
      <c r="AE453" s="171">
        <f>SUM(AE451:AF452)</f>
        <v>98400</v>
      </c>
      <c r="AF453" s="171"/>
    </row>
    <row r="454" spans="1:32" ht="12.75" customHeight="1" x14ac:dyDescent="0.2">
      <c r="A454" s="167">
        <v>34070</v>
      </c>
      <c r="B454" s="167"/>
      <c r="C454" s="167"/>
      <c r="D454" s="167"/>
      <c r="E454" s="168">
        <v>4216</v>
      </c>
      <c r="F454" s="168"/>
      <c r="G454" s="168"/>
      <c r="H454" s="165" t="s">
        <v>999</v>
      </c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6">
        <v>40000</v>
      </c>
      <c r="V454" s="166"/>
      <c r="W454" s="166"/>
      <c r="X454" s="166"/>
      <c r="Y454" s="166" t="s">
        <v>392</v>
      </c>
      <c r="Z454" s="166"/>
      <c r="AA454" s="166"/>
      <c r="AB454" s="166"/>
      <c r="AC454" s="166">
        <v>40000</v>
      </c>
      <c r="AD454" s="166"/>
      <c r="AE454" s="166" t="s">
        <v>392</v>
      </c>
      <c r="AF454" s="166"/>
    </row>
    <row r="455" spans="1:32" ht="12.75" customHeight="1" x14ac:dyDescent="0.2">
      <c r="A455" s="161">
        <v>34070</v>
      </c>
      <c r="B455" s="161"/>
      <c r="C455" s="161"/>
      <c r="D455" s="161"/>
      <c r="E455" s="162">
        <v>5041</v>
      </c>
      <c r="F455" s="162"/>
      <c r="G455" s="162"/>
      <c r="H455" s="163" t="s">
        <v>457</v>
      </c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4" t="s">
        <v>392</v>
      </c>
      <c r="V455" s="164"/>
      <c r="W455" s="164"/>
      <c r="X455" s="164"/>
      <c r="Y455" s="164">
        <v>40000</v>
      </c>
      <c r="Z455" s="164"/>
      <c r="AA455" s="164"/>
      <c r="AB455" s="164"/>
      <c r="AC455" s="164" t="s">
        <v>392</v>
      </c>
      <c r="AD455" s="164"/>
      <c r="AE455" s="164">
        <v>40000</v>
      </c>
      <c r="AF455" s="164"/>
    </row>
    <row r="456" spans="1:32" ht="23.1" customHeight="1" thickBot="1" x14ac:dyDescent="0.25">
      <c r="A456" s="169"/>
      <c r="B456" s="169"/>
      <c r="C456" s="169"/>
      <c r="D456" s="169"/>
      <c r="E456" s="170" t="s">
        <v>1322</v>
      </c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1">
        <f>SUM(U454:X455)</f>
        <v>40000</v>
      </c>
      <c r="V456" s="171"/>
      <c r="W456" s="171"/>
      <c r="X456" s="171"/>
      <c r="Y456" s="171">
        <f>SUM(Y454:AB455)</f>
        <v>40000</v>
      </c>
      <c r="Z456" s="171"/>
      <c r="AA456" s="171"/>
      <c r="AB456" s="171"/>
      <c r="AC456" s="171">
        <f>SUM(AC454:AD455)</f>
        <v>40000</v>
      </c>
      <c r="AD456" s="171"/>
      <c r="AE456" s="171">
        <f>SUM(AE454:AF455)</f>
        <v>40000</v>
      </c>
      <c r="AF456" s="171"/>
    </row>
    <row r="457" spans="1:32" ht="12.75" customHeight="1" x14ac:dyDescent="0.2">
      <c r="A457" s="167">
        <v>98193</v>
      </c>
      <c r="B457" s="167"/>
      <c r="C457" s="167"/>
      <c r="D457" s="167"/>
      <c r="E457" s="168">
        <v>4116</v>
      </c>
      <c r="F457" s="168"/>
      <c r="G457" s="168"/>
      <c r="H457" s="165" t="s">
        <v>391</v>
      </c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6">
        <v>149195.14000000001</v>
      </c>
      <c r="V457" s="166"/>
      <c r="W457" s="166"/>
      <c r="X457" s="166"/>
      <c r="Y457" s="166" t="s">
        <v>392</v>
      </c>
      <c r="Z457" s="166"/>
      <c r="AA457" s="166"/>
      <c r="AB457" s="166"/>
      <c r="AC457" s="166">
        <v>149195.14000000001</v>
      </c>
      <c r="AD457" s="166"/>
      <c r="AE457" s="166" t="s">
        <v>392</v>
      </c>
      <c r="AF457" s="166"/>
    </row>
    <row r="458" spans="1:32" ht="12.75" customHeight="1" x14ac:dyDescent="0.2">
      <c r="A458" s="161">
        <v>98193</v>
      </c>
      <c r="B458" s="161"/>
      <c r="C458" s="161"/>
      <c r="D458" s="161"/>
      <c r="E458" s="162">
        <v>5011</v>
      </c>
      <c r="F458" s="162"/>
      <c r="G458" s="162"/>
      <c r="H458" s="163" t="s">
        <v>177</v>
      </c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4" t="s">
        <v>392</v>
      </c>
      <c r="V458" s="164"/>
      <c r="W458" s="164"/>
      <c r="X458" s="164"/>
      <c r="Y458" s="164">
        <v>16389</v>
      </c>
      <c r="Z458" s="164"/>
      <c r="AA458" s="164"/>
      <c r="AB458" s="164"/>
      <c r="AC458" s="164" t="s">
        <v>392</v>
      </c>
      <c r="AD458" s="164"/>
      <c r="AE458" s="164">
        <v>16389</v>
      </c>
      <c r="AF458" s="164"/>
    </row>
    <row r="459" spans="1:32" ht="23.1" customHeight="1" x14ac:dyDescent="0.2">
      <c r="A459" s="161">
        <v>98193</v>
      </c>
      <c r="B459" s="161"/>
      <c r="C459" s="161"/>
      <c r="D459" s="161"/>
      <c r="E459" s="162">
        <v>5021</v>
      </c>
      <c r="F459" s="162"/>
      <c r="G459" s="162"/>
      <c r="H459" s="163" t="s">
        <v>1009</v>
      </c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4" t="s">
        <v>392</v>
      </c>
      <c r="V459" s="164"/>
      <c r="W459" s="164"/>
      <c r="X459" s="164"/>
      <c r="Y459" s="164">
        <v>85700</v>
      </c>
      <c r="Z459" s="164"/>
      <c r="AA459" s="164"/>
      <c r="AB459" s="164"/>
      <c r="AC459" s="164" t="s">
        <v>392</v>
      </c>
      <c r="AD459" s="164"/>
      <c r="AE459" s="164">
        <v>85700</v>
      </c>
      <c r="AF459" s="164"/>
    </row>
    <row r="460" spans="1:32" ht="12.75" customHeight="1" x14ac:dyDescent="0.2">
      <c r="A460" s="161">
        <v>98193</v>
      </c>
      <c r="B460" s="161"/>
      <c r="C460" s="161"/>
      <c r="D460" s="161"/>
      <c r="E460" s="162">
        <v>5031</v>
      </c>
      <c r="F460" s="162"/>
      <c r="G460" s="162"/>
      <c r="H460" s="163" t="s">
        <v>1029</v>
      </c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4" t="s">
        <v>392</v>
      </c>
      <c r="V460" s="164"/>
      <c r="W460" s="164"/>
      <c r="X460" s="164"/>
      <c r="Y460" s="164">
        <v>4097</v>
      </c>
      <c r="Z460" s="164"/>
      <c r="AA460" s="164"/>
      <c r="AB460" s="164"/>
      <c r="AC460" s="164" t="s">
        <v>392</v>
      </c>
      <c r="AD460" s="164"/>
      <c r="AE460" s="164">
        <v>4097</v>
      </c>
      <c r="AF460" s="164"/>
    </row>
    <row r="461" spans="1:32" ht="12.75" customHeight="1" x14ac:dyDescent="0.2">
      <c r="A461" s="161">
        <v>98193</v>
      </c>
      <c r="B461" s="161"/>
      <c r="C461" s="161"/>
      <c r="D461" s="161"/>
      <c r="E461" s="162">
        <v>5032</v>
      </c>
      <c r="F461" s="162"/>
      <c r="G461" s="162"/>
      <c r="H461" s="163" t="s">
        <v>1010</v>
      </c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4" t="s">
        <v>392</v>
      </c>
      <c r="V461" s="164"/>
      <c r="W461" s="164"/>
      <c r="X461" s="164"/>
      <c r="Y461" s="164">
        <v>1475</v>
      </c>
      <c r="Z461" s="164"/>
      <c r="AA461" s="164"/>
      <c r="AB461" s="164"/>
      <c r="AC461" s="164" t="s">
        <v>392</v>
      </c>
      <c r="AD461" s="164"/>
      <c r="AE461" s="164">
        <v>1475</v>
      </c>
      <c r="AF461" s="164"/>
    </row>
    <row r="462" spans="1:32" ht="12.75" customHeight="1" x14ac:dyDescent="0.2">
      <c r="A462" s="161">
        <v>98193</v>
      </c>
      <c r="B462" s="161"/>
      <c r="C462" s="161"/>
      <c r="D462" s="161"/>
      <c r="E462" s="162">
        <v>5139</v>
      </c>
      <c r="F462" s="162"/>
      <c r="G462" s="162"/>
      <c r="H462" s="163" t="s">
        <v>393</v>
      </c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4" t="s">
        <v>392</v>
      </c>
      <c r="V462" s="164"/>
      <c r="W462" s="164"/>
      <c r="X462" s="164"/>
      <c r="Y462" s="164">
        <v>9165.34</v>
      </c>
      <c r="Z462" s="164"/>
      <c r="AA462" s="164"/>
      <c r="AB462" s="164"/>
      <c r="AC462" s="164" t="s">
        <v>392</v>
      </c>
      <c r="AD462" s="164"/>
      <c r="AE462" s="164">
        <v>9165.34</v>
      </c>
      <c r="AF462" s="164"/>
    </row>
    <row r="463" spans="1:32" ht="12.75" customHeight="1" x14ac:dyDescent="0.2">
      <c r="A463" s="161">
        <v>98193</v>
      </c>
      <c r="B463" s="161"/>
      <c r="C463" s="161"/>
      <c r="D463" s="161"/>
      <c r="E463" s="162">
        <v>5162</v>
      </c>
      <c r="F463" s="162"/>
      <c r="G463" s="162"/>
      <c r="H463" s="163" t="s">
        <v>227</v>
      </c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4" t="s">
        <v>392</v>
      </c>
      <c r="V463" s="164"/>
      <c r="W463" s="164"/>
      <c r="X463" s="164"/>
      <c r="Y463" s="164">
        <v>2407.9</v>
      </c>
      <c r="Z463" s="164"/>
      <c r="AA463" s="164"/>
      <c r="AB463" s="164"/>
      <c r="AC463" s="164" t="s">
        <v>392</v>
      </c>
      <c r="AD463" s="164"/>
      <c r="AE463" s="164">
        <v>2407.9</v>
      </c>
      <c r="AF463" s="164"/>
    </row>
    <row r="464" spans="1:32" ht="12.75" customHeight="1" x14ac:dyDescent="0.2">
      <c r="A464" s="161">
        <v>98193</v>
      </c>
      <c r="B464" s="161"/>
      <c r="C464" s="161"/>
      <c r="D464" s="161"/>
      <c r="E464" s="162">
        <v>5169</v>
      </c>
      <c r="F464" s="162"/>
      <c r="G464" s="162"/>
      <c r="H464" s="163" t="s">
        <v>237</v>
      </c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4" t="s">
        <v>392</v>
      </c>
      <c r="V464" s="164"/>
      <c r="W464" s="164"/>
      <c r="X464" s="164"/>
      <c r="Y464" s="164">
        <v>29960.9</v>
      </c>
      <c r="Z464" s="164"/>
      <c r="AA464" s="164"/>
      <c r="AB464" s="164"/>
      <c r="AC464" s="164" t="s">
        <v>392</v>
      </c>
      <c r="AD464" s="164"/>
      <c r="AE464" s="164">
        <v>29960.9</v>
      </c>
      <c r="AF464" s="164"/>
    </row>
    <row r="465" spans="1:32" ht="13.5" customHeight="1" thickBot="1" x14ac:dyDescent="0.25">
      <c r="A465" s="169"/>
      <c r="B465" s="169"/>
      <c r="C465" s="169"/>
      <c r="D465" s="169"/>
      <c r="E465" s="170" t="s">
        <v>1323</v>
      </c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1">
        <f>SUM(U457:X464)</f>
        <v>149195.14000000001</v>
      </c>
      <c r="V465" s="171"/>
      <c r="W465" s="171"/>
      <c r="X465" s="171"/>
      <c r="Y465" s="171">
        <f>SUM(Y457:AB464)</f>
        <v>149195.13999999998</v>
      </c>
      <c r="Z465" s="171"/>
      <c r="AA465" s="171"/>
      <c r="AB465" s="171"/>
      <c r="AC465" s="171">
        <f>SUM(AC457:AD464)</f>
        <v>149195.14000000001</v>
      </c>
      <c r="AD465" s="171"/>
      <c r="AE465" s="171">
        <f>SUM(AE457:AF464)</f>
        <v>149195.13999999998</v>
      </c>
      <c r="AF465" s="171"/>
    </row>
    <row r="466" spans="1:32" ht="23.1" customHeight="1" x14ac:dyDescent="0.2">
      <c r="A466" s="167">
        <v>98662</v>
      </c>
      <c r="B466" s="167"/>
      <c r="C466" s="167"/>
      <c r="D466" s="167"/>
      <c r="E466" s="168">
        <v>4211</v>
      </c>
      <c r="F466" s="168"/>
      <c r="G466" s="168"/>
      <c r="H466" s="165" t="s">
        <v>1034</v>
      </c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6">
        <v>12449000</v>
      </c>
      <c r="V466" s="166"/>
      <c r="W466" s="166"/>
      <c r="X466" s="166"/>
      <c r="Y466" s="166" t="s">
        <v>392</v>
      </c>
      <c r="Z466" s="166"/>
      <c r="AA466" s="166"/>
      <c r="AB466" s="166"/>
      <c r="AC466" s="166">
        <v>12449000</v>
      </c>
      <c r="AD466" s="166"/>
      <c r="AE466" s="166" t="s">
        <v>392</v>
      </c>
      <c r="AF466" s="166"/>
    </row>
    <row r="467" spans="1:32" ht="12.75" customHeight="1" x14ac:dyDescent="0.2">
      <c r="A467" s="161">
        <v>98662</v>
      </c>
      <c r="B467" s="161"/>
      <c r="C467" s="161"/>
      <c r="D467" s="161"/>
      <c r="E467" s="162">
        <v>6121</v>
      </c>
      <c r="F467" s="162"/>
      <c r="G467" s="162"/>
      <c r="H467" s="163" t="s">
        <v>911</v>
      </c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4" t="s">
        <v>392</v>
      </c>
      <c r="V467" s="164"/>
      <c r="W467" s="164"/>
      <c r="X467" s="164"/>
      <c r="Y467" s="164">
        <v>12449000</v>
      </c>
      <c r="Z467" s="164"/>
      <c r="AA467" s="164"/>
      <c r="AB467" s="164"/>
      <c r="AC467" s="164" t="s">
        <v>392</v>
      </c>
      <c r="AD467" s="164"/>
      <c r="AE467" s="164">
        <v>12449000</v>
      </c>
      <c r="AF467" s="164"/>
    </row>
    <row r="468" spans="1:32" ht="13.5" customHeight="1" thickBot="1" x14ac:dyDescent="0.25">
      <c r="A468" s="169"/>
      <c r="B468" s="169"/>
      <c r="C468" s="169"/>
      <c r="D468" s="169"/>
      <c r="E468" s="170" t="s">
        <v>1324</v>
      </c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1">
        <f>SUM(U466:X467)</f>
        <v>12449000</v>
      </c>
      <c r="V468" s="171"/>
      <c r="W468" s="171"/>
      <c r="X468" s="171"/>
      <c r="Y468" s="171">
        <f>SUM(Y466:AB467)</f>
        <v>12449000</v>
      </c>
      <c r="Z468" s="171"/>
      <c r="AA468" s="171"/>
      <c r="AB468" s="171"/>
      <c r="AC468" s="171">
        <f>SUM(AC466:AD467)</f>
        <v>12449000</v>
      </c>
      <c r="AD468" s="171"/>
      <c r="AE468" s="171">
        <f>SUM(AE466:AF467)</f>
        <v>12449000</v>
      </c>
      <c r="AF468" s="171"/>
    </row>
    <row r="469" spans="1:32" ht="23.1" customHeight="1" x14ac:dyDescent="0.2">
      <c r="A469" s="167">
        <v>33113233</v>
      </c>
      <c r="B469" s="167"/>
      <c r="C469" s="167"/>
      <c r="D469" s="167"/>
      <c r="E469" s="168">
        <v>4113</v>
      </c>
      <c r="F469" s="168"/>
      <c r="G469" s="168"/>
      <c r="H469" s="165" t="s">
        <v>914</v>
      </c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6">
        <v>305034.73</v>
      </c>
      <c r="V469" s="166"/>
      <c r="W469" s="166"/>
      <c r="X469" s="166"/>
      <c r="Y469" s="166" t="s">
        <v>392</v>
      </c>
      <c r="Z469" s="166"/>
      <c r="AA469" s="166"/>
      <c r="AB469" s="166"/>
      <c r="AC469" s="166">
        <v>305034.73</v>
      </c>
      <c r="AD469" s="166"/>
      <c r="AE469" s="166" t="s">
        <v>392</v>
      </c>
      <c r="AF469" s="166"/>
    </row>
    <row r="470" spans="1:32" ht="23.1" customHeight="1" x14ac:dyDescent="0.2">
      <c r="A470" s="161">
        <v>33513233</v>
      </c>
      <c r="B470" s="161"/>
      <c r="C470" s="161"/>
      <c r="D470" s="161"/>
      <c r="E470" s="162">
        <v>4113</v>
      </c>
      <c r="F470" s="162"/>
      <c r="G470" s="162"/>
      <c r="H470" s="163" t="s">
        <v>442</v>
      </c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4">
        <v>1728530.1</v>
      </c>
      <c r="V470" s="164"/>
      <c r="W470" s="164"/>
      <c r="X470" s="164"/>
      <c r="Y470" s="164" t="s">
        <v>392</v>
      </c>
      <c r="Z470" s="164"/>
      <c r="AA470" s="164"/>
      <c r="AB470" s="164"/>
      <c r="AC470" s="164">
        <v>1728530.1</v>
      </c>
      <c r="AD470" s="164"/>
      <c r="AE470" s="164" t="s">
        <v>392</v>
      </c>
      <c r="AF470" s="164"/>
    </row>
    <row r="471" spans="1:32" ht="22.5" customHeight="1" x14ac:dyDescent="0.2">
      <c r="A471" s="161">
        <v>33113233</v>
      </c>
      <c r="B471" s="161"/>
      <c r="C471" s="161"/>
      <c r="D471" s="161"/>
      <c r="E471" s="162">
        <v>5364</v>
      </c>
      <c r="F471" s="162"/>
      <c r="G471" s="162"/>
      <c r="H471" s="163" t="s">
        <v>1326</v>
      </c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4" t="s">
        <v>392</v>
      </c>
      <c r="V471" s="164"/>
      <c r="W471" s="164"/>
      <c r="X471" s="164"/>
      <c r="Y471" s="164">
        <v>67435.179999999993</v>
      </c>
      <c r="Z471" s="164"/>
      <c r="AA471" s="164"/>
      <c r="AB471" s="164"/>
      <c r="AC471" s="164" t="s">
        <v>392</v>
      </c>
      <c r="AD471" s="164"/>
      <c r="AE471" s="164">
        <v>67435.179999999993</v>
      </c>
      <c r="AF471" s="164"/>
    </row>
    <row r="472" spans="1:32" ht="23.1" customHeight="1" x14ac:dyDescent="0.2">
      <c r="A472" s="161">
        <v>33513233</v>
      </c>
      <c r="B472" s="161"/>
      <c r="C472" s="161"/>
      <c r="D472" s="161"/>
      <c r="E472" s="162">
        <v>5364</v>
      </c>
      <c r="F472" s="162"/>
      <c r="G472" s="162"/>
      <c r="H472" s="163" t="s">
        <v>1325</v>
      </c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4" t="s">
        <v>392</v>
      </c>
      <c r="V472" s="164"/>
      <c r="W472" s="164"/>
      <c r="X472" s="164"/>
      <c r="Y472" s="164">
        <v>382132.75</v>
      </c>
      <c r="Z472" s="164"/>
      <c r="AA472" s="164"/>
      <c r="AB472" s="164"/>
      <c r="AC472" s="164" t="s">
        <v>392</v>
      </c>
      <c r="AD472" s="164"/>
      <c r="AE472" s="164">
        <v>382132.75</v>
      </c>
      <c r="AF472" s="164"/>
    </row>
    <row r="473" spans="1:32" ht="13.5" customHeight="1" thickBot="1" x14ac:dyDescent="0.25">
      <c r="A473" s="169"/>
      <c r="B473" s="169"/>
      <c r="C473" s="169"/>
      <c r="D473" s="169"/>
      <c r="E473" s="170" t="s">
        <v>913</v>
      </c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1">
        <f>SUM(U469:X472)</f>
        <v>2033564.83</v>
      </c>
      <c r="V473" s="171"/>
      <c r="W473" s="171"/>
      <c r="X473" s="171"/>
      <c r="Y473" s="171">
        <f>SUM(Y469:AB472)</f>
        <v>449567.93</v>
      </c>
      <c r="Z473" s="171"/>
      <c r="AA473" s="171"/>
      <c r="AB473" s="171"/>
      <c r="AC473" s="171">
        <f>SUM(AC469:AD472)</f>
        <v>2033564.83</v>
      </c>
      <c r="AD473" s="171"/>
      <c r="AE473" s="171">
        <f>SUM(AE469:AF472)</f>
        <v>449567.93</v>
      </c>
      <c r="AF473" s="171"/>
    </row>
    <row r="474" spans="1:32" ht="12.75" customHeight="1" x14ac:dyDescent="0.2">
      <c r="A474" s="161">
        <v>36517003</v>
      </c>
      <c r="B474" s="161"/>
      <c r="C474" s="161"/>
      <c r="D474" s="161"/>
      <c r="E474" s="168">
        <v>4116</v>
      </c>
      <c r="F474" s="168"/>
      <c r="G474" s="168"/>
      <c r="H474" s="165" t="s">
        <v>391</v>
      </c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4">
        <v>199312.25</v>
      </c>
      <c r="V474" s="164"/>
      <c r="W474" s="164"/>
      <c r="X474" s="164"/>
      <c r="Y474" s="164" t="s">
        <v>392</v>
      </c>
      <c r="Z474" s="164"/>
      <c r="AA474" s="164"/>
      <c r="AB474" s="164"/>
      <c r="AC474" s="164">
        <v>199312.25</v>
      </c>
      <c r="AD474" s="164"/>
      <c r="AE474" s="164" t="s">
        <v>392</v>
      </c>
      <c r="AF474" s="164"/>
    </row>
    <row r="475" spans="1:32" ht="12.75" customHeight="1" x14ac:dyDescent="0.2">
      <c r="A475" s="161">
        <v>36517871</v>
      </c>
      <c r="B475" s="161"/>
      <c r="C475" s="161"/>
      <c r="D475" s="161"/>
      <c r="E475" s="162">
        <v>4216</v>
      </c>
      <c r="F475" s="162"/>
      <c r="G475" s="162"/>
      <c r="H475" s="163" t="s">
        <v>999</v>
      </c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4">
        <v>2293921.9900000002</v>
      </c>
      <c r="V475" s="164"/>
      <c r="W475" s="164"/>
      <c r="X475" s="164"/>
      <c r="Y475" s="164" t="s">
        <v>392</v>
      </c>
      <c r="Z475" s="164"/>
      <c r="AA475" s="164"/>
      <c r="AB475" s="164"/>
      <c r="AC475" s="164">
        <v>2293921.9900000002</v>
      </c>
      <c r="AD475" s="164"/>
      <c r="AE475" s="164" t="s">
        <v>392</v>
      </c>
      <c r="AF475" s="164"/>
    </row>
    <row r="476" spans="1:32" ht="12.75" customHeight="1" x14ac:dyDescent="0.2">
      <c r="A476" s="161">
        <v>36517003</v>
      </c>
      <c r="B476" s="161"/>
      <c r="C476" s="161"/>
      <c r="D476" s="161"/>
      <c r="E476" s="162">
        <v>5137</v>
      </c>
      <c r="F476" s="162"/>
      <c r="G476" s="162"/>
      <c r="H476" s="163" t="s">
        <v>203</v>
      </c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4" t="s">
        <v>392</v>
      </c>
      <c r="V476" s="164"/>
      <c r="W476" s="164"/>
      <c r="X476" s="164"/>
      <c r="Y476" s="164"/>
      <c r="Z476" s="164"/>
      <c r="AA476" s="164"/>
      <c r="AB476" s="164"/>
      <c r="AC476" s="164" t="s">
        <v>392</v>
      </c>
      <c r="AD476" s="164"/>
      <c r="AE476" s="164"/>
      <c r="AF476" s="164"/>
    </row>
    <row r="477" spans="1:32" ht="12.75" customHeight="1" x14ac:dyDescent="0.2">
      <c r="A477" s="161">
        <v>36517003</v>
      </c>
      <c r="B477" s="161"/>
      <c r="C477" s="161"/>
      <c r="D477" s="161"/>
      <c r="E477" s="162">
        <v>5169</v>
      </c>
      <c r="F477" s="162"/>
      <c r="G477" s="162"/>
      <c r="H477" s="163" t="s">
        <v>237</v>
      </c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4" t="s">
        <v>392</v>
      </c>
      <c r="V477" s="164"/>
      <c r="W477" s="164"/>
      <c r="X477" s="164"/>
      <c r="Y477" s="164"/>
      <c r="Z477" s="164"/>
      <c r="AA477" s="164"/>
      <c r="AB477" s="164"/>
      <c r="AC477" s="164" t="s">
        <v>392</v>
      </c>
      <c r="AD477" s="164"/>
      <c r="AE477" s="164"/>
      <c r="AF477" s="164"/>
    </row>
    <row r="478" spans="1:32" ht="12.75" customHeight="1" x14ac:dyDescent="0.2">
      <c r="A478" s="161">
        <v>36517871</v>
      </c>
      <c r="B478" s="161"/>
      <c r="C478" s="161"/>
      <c r="D478" s="161"/>
      <c r="E478" s="162">
        <v>6111</v>
      </c>
      <c r="F478" s="162"/>
      <c r="G478" s="162"/>
      <c r="H478" s="163" t="s">
        <v>1026</v>
      </c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4" t="s">
        <v>392</v>
      </c>
      <c r="V478" s="164"/>
      <c r="W478" s="164"/>
      <c r="X478" s="164"/>
      <c r="Y478" s="164"/>
      <c r="Z478" s="164"/>
      <c r="AA478" s="164"/>
      <c r="AB478" s="164"/>
      <c r="AC478" s="164" t="s">
        <v>392</v>
      </c>
      <c r="AD478" s="164"/>
      <c r="AE478" s="164"/>
      <c r="AF478" s="164"/>
    </row>
    <row r="479" spans="1:32" ht="12.75" customHeight="1" x14ac:dyDescent="0.2">
      <c r="A479" s="161">
        <v>36517871</v>
      </c>
      <c r="B479" s="161"/>
      <c r="C479" s="161"/>
      <c r="D479" s="161"/>
      <c r="E479" s="162">
        <v>6125</v>
      </c>
      <c r="F479" s="162"/>
      <c r="G479" s="162"/>
      <c r="H479" s="163" t="s">
        <v>321</v>
      </c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4" t="s">
        <v>392</v>
      </c>
      <c r="V479" s="164"/>
      <c r="W479" s="164"/>
      <c r="X479" s="164"/>
      <c r="Y479" s="164"/>
      <c r="Z479" s="164"/>
      <c r="AA479" s="164"/>
      <c r="AB479" s="164"/>
      <c r="AC479" s="164" t="s">
        <v>392</v>
      </c>
      <c r="AD479" s="164"/>
      <c r="AE479" s="164"/>
      <c r="AF479" s="164"/>
    </row>
    <row r="480" spans="1:32" ht="13.5" customHeight="1" thickBot="1" x14ac:dyDescent="0.25">
      <c r="A480" s="169"/>
      <c r="B480" s="169"/>
      <c r="C480" s="169"/>
      <c r="D480" s="169"/>
      <c r="E480" s="170" t="s">
        <v>1037</v>
      </c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1">
        <f>SUM(U474:X479)</f>
        <v>2493234.2400000002</v>
      </c>
      <c r="V480" s="171"/>
      <c r="W480" s="171"/>
      <c r="X480" s="171"/>
      <c r="Y480" s="171">
        <f>SUM(Y474:AB479)</f>
        <v>0</v>
      </c>
      <c r="Z480" s="171"/>
      <c r="AA480" s="171"/>
      <c r="AB480" s="171"/>
      <c r="AC480" s="171">
        <f>SUM(AC474:AD479)</f>
        <v>2493234.2400000002</v>
      </c>
      <c r="AD480" s="171"/>
      <c r="AE480" s="171">
        <f>SUM(AE474:AF479)</f>
        <v>0</v>
      </c>
      <c r="AF480" s="171"/>
    </row>
    <row r="481" spans="1:35" ht="23.1" customHeight="1" x14ac:dyDescent="0.2">
      <c r="A481" s="167">
        <v>104113013</v>
      </c>
      <c r="B481" s="167"/>
      <c r="C481" s="167"/>
      <c r="D481" s="167"/>
      <c r="E481" s="168">
        <v>4116</v>
      </c>
      <c r="F481" s="168"/>
      <c r="G481" s="168"/>
      <c r="H481" s="165" t="s">
        <v>1003</v>
      </c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6">
        <v>20320.27</v>
      </c>
      <c r="V481" s="166"/>
      <c r="W481" s="166"/>
      <c r="X481" s="166"/>
      <c r="Y481" s="166" t="s">
        <v>392</v>
      </c>
      <c r="Z481" s="166"/>
      <c r="AA481" s="166"/>
      <c r="AB481" s="166"/>
      <c r="AC481" s="166">
        <v>20320.27</v>
      </c>
      <c r="AD481" s="166"/>
      <c r="AE481" s="166" t="s">
        <v>392</v>
      </c>
      <c r="AF481" s="166"/>
    </row>
    <row r="482" spans="1:35" ht="23.1" customHeight="1" x14ac:dyDescent="0.2">
      <c r="A482" s="161">
        <v>104513013</v>
      </c>
      <c r="B482" s="161"/>
      <c r="C482" s="161"/>
      <c r="D482" s="161"/>
      <c r="E482" s="162">
        <v>4116</v>
      </c>
      <c r="F482" s="162"/>
      <c r="G482" s="162"/>
      <c r="H482" s="163" t="s">
        <v>1000</v>
      </c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4">
        <v>95004.73</v>
      </c>
      <c r="V482" s="164"/>
      <c r="W482" s="164"/>
      <c r="X482" s="164"/>
      <c r="Y482" s="164" t="s">
        <v>392</v>
      </c>
      <c r="Z482" s="164"/>
      <c r="AA482" s="164"/>
      <c r="AB482" s="164"/>
      <c r="AC482" s="164">
        <v>95004.73</v>
      </c>
      <c r="AD482" s="164"/>
      <c r="AE482" s="164" t="s">
        <v>392</v>
      </c>
      <c r="AF482" s="164"/>
    </row>
    <row r="483" spans="1:35" ht="12.75" customHeight="1" x14ac:dyDescent="0.2">
      <c r="A483" s="161">
        <v>104113013</v>
      </c>
      <c r="B483" s="161"/>
      <c r="C483" s="161"/>
      <c r="D483" s="161"/>
      <c r="E483" s="162">
        <v>5011</v>
      </c>
      <c r="F483" s="162"/>
      <c r="G483" s="162"/>
      <c r="H483" s="163" t="s">
        <v>443</v>
      </c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4" t="s">
        <v>392</v>
      </c>
      <c r="V483" s="164"/>
      <c r="W483" s="164"/>
      <c r="X483" s="164"/>
      <c r="Y483" s="164">
        <v>15164.39</v>
      </c>
      <c r="Z483" s="164"/>
      <c r="AA483" s="164"/>
      <c r="AB483" s="164"/>
      <c r="AC483" s="164" t="s">
        <v>392</v>
      </c>
      <c r="AD483" s="164"/>
      <c r="AE483" s="164">
        <v>15164.39</v>
      </c>
      <c r="AF483" s="164"/>
    </row>
    <row r="484" spans="1:35" ht="12.75" customHeight="1" x14ac:dyDescent="0.2">
      <c r="A484" s="161">
        <v>104513013</v>
      </c>
      <c r="B484" s="161"/>
      <c r="C484" s="161"/>
      <c r="D484" s="161"/>
      <c r="E484" s="162">
        <v>5011</v>
      </c>
      <c r="F484" s="162"/>
      <c r="G484" s="162"/>
      <c r="H484" s="163" t="s">
        <v>444</v>
      </c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4" t="s">
        <v>392</v>
      </c>
      <c r="V484" s="164"/>
      <c r="W484" s="164"/>
      <c r="X484" s="164"/>
      <c r="Y484" s="164">
        <v>70899.039999999994</v>
      </c>
      <c r="Z484" s="164"/>
      <c r="AA484" s="164"/>
      <c r="AB484" s="164"/>
      <c r="AC484" s="164" t="s">
        <v>392</v>
      </c>
      <c r="AD484" s="164"/>
      <c r="AE484" s="164">
        <v>70899.039999999994</v>
      </c>
      <c r="AF484" s="164"/>
    </row>
    <row r="485" spans="1:35" ht="12.75" customHeight="1" x14ac:dyDescent="0.2">
      <c r="A485" s="161">
        <v>104113013</v>
      </c>
      <c r="B485" s="161"/>
      <c r="C485" s="161"/>
      <c r="D485" s="161"/>
      <c r="E485" s="162">
        <v>5031</v>
      </c>
      <c r="F485" s="162"/>
      <c r="G485" s="162"/>
      <c r="H485" s="163" t="s">
        <v>1030</v>
      </c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4" t="s">
        <v>392</v>
      </c>
      <c r="V485" s="164"/>
      <c r="W485" s="164"/>
      <c r="X485" s="164"/>
      <c r="Y485" s="164">
        <v>3791.09</v>
      </c>
      <c r="Z485" s="164"/>
      <c r="AA485" s="164"/>
      <c r="AB485" s="164"/>
      <c r="AC485" s="164" t="s">
        <v>392</v>
      </c>
      <c r="AD485" s="164"/>
      <c r="AE485" s="164">
        <v>3791.09</v>
      </c>
      <c r="AF485" s="164"/>
    </row>
    <row r="486" spans="1:35" ht="12.75" customHeight="1" x14ac:dyDescent="0.2">
      <c r="A486" s="161">
        <v>104513013</v>
      </c>
      <c r="B486" s="161"/>
      <c r="C486" s="161"/>
      <c r="D486" s="161"/>
      <c r="E486" s="162">
        <v>5031</v>
      </c>
      <c r="F486" s="162"/>
      <c r="G486" s="162"/>
      <c r="H486" s="163" t="s">
        <v>1032</v>
      </c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4" t="s">
        <v>392</v>
      </c>
      <c r="V486" s="164"/>
      <c r="W486" s="164"/>
      <c r="X486" s="164"/>
      <c r="Y486" s="164">
        <v>17724.759999999998</v>
      </c>
      <c r="Z486" s="164"/>
      <c r="AA486" s="164"/>
      <c r="AB486" s="164"/>
      <c r="AC486" s="164" t="s">
        <v>392</v>
      </c>
      <c r="AD486" s="164"/>
      <c r="AE486" s="164">
        <v>17724.759999999998</v>
      </c>
      <c r="AF486" s="164"/>
    </row>
    <row r="487" spans="1:35" ht="12.75" customHeight="1" x14ac:dyDescent="0.2">
      <c r="A487" s="161">
        <v>104113013</v>
      </c>
      <c r="B487" s="161"/>
      <c r="C487" s="161"/>
      <c r="D487" s="161"/>
      <c r="E487" s="162">
        <v>5032</v>
      </c>
      <c r="F487" s="162"/>
      <c r="G487" s="162"/>
      <c r="H487" s="163" t="s">
        <v>1031</v>
      </c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4" t="s">
        <v>392</v>
      </c>
      <c r="V487" s="164"/>
      <c r="W487" s="164"/>
      <c r="X487" s="164"/>
      <c r="Y487" s="164">
        <v>1364.81</v>
      </c>
      <c r="Z487" s="164"/>
      <c r="AA487" s="164"/>
      <c r="AB487" s="164"/>
      <c r="AC487" s="164" t="s">
        <v>392</v>
      </c>
      <c r="AD487" s="164"/>
      <c r="AE487" s="164">
        <v>1364.81</v>
      </c>
      <c r="AF487" s="164"/>
    </row>
    <row r="488" spans="1:35" ht="12.75" customHeight="1" x14ac:dyDescent="0.2">
      <c r="A488" s="161">
        <v>104513013</v>
      </c>
      <c r="B488" s="161"/>
      <c r="C488" s="161"/>
      <c r="D488" s="161"/>
      <c r="E488" s="162">
        <v>5032</v>
      </c>
      <c r="F488" s="162"/>
      <c r="G488" s="162"/>
      <c r="H488" s="163" t="s">
        <v>1033</v>
      </c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4" t="s">
        <v>392</v>
      </c>
      <c r="V488" s="164"/>
      <c r="W488" s="164"/>
      <c r="X488" s="164"/>
      <c r="Y488" s="164">
        <v>6380.91</v>
      </c>
      <c r="Z488" s="164"/>
      <c r="AA488" s="164"/>
      <c r="AB488" s="164"/>
      <c r="AC488" s="164" t="s">
        <v>392</v>
      </c>
      <c r="AD488" s="164"/>
      <c r="AE488" s="164">
        <v>6380.91</v>
      </c>
      <c r="AF488" s="164"/>
    </row>
    <row r="489" spans="1:35" ht="13.5" customHeight="1" thickBot="1" x14ac:dyDescent="0.25">
      <c r="A489" s="169"/>
      <c r="B489" s="169"/>
      <c r="C489" s="169"/>
      <c r="D489" s="169"/>
      <c r="E489" s="170" t="s">
        <v>1004</v>
      </c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1">
        <f>SUM(U481:X488)</f>
        <v>115325</v>
      </c>
      <c r="V489" s="171"/>
      <c r="W489" s="171"/>
      <c r="X489" s="171"/>
      <c r="Y489" s="171">
        <f>SUM(Y481:AB488)</f>
        <v>115324.99999999999</v>
      </c>
      <c r="Z489" s="171"/>
      <c r="AA489" s="171"/>
      <c r="AB489" s="171"/>
      <c r="AC489" s="171">
        <f>SUM(AC481:AD488)</f>
        <v>115325</v>
      </c>
      <c r="AD489" s="171"/>
      <c r="AE489" s="171">
        <f>SUM(AE481:AF488)</f>
        <v>115324.99999999999</v>
      </c>
      <c r="AF489" s="171"/>
    </row>
    <row r="490" spans="1:35" ht="13.5" thickBot="1" x14ac:dyDescent="0.25">
      <c r="A490" s="212"/>
      <c r="B490" s="212"/>
      <c r="C490" s="212"/>
      <c r="D490" s="212"/>
      <c r="E490" s="213"/>
      <c r="F490" s="213"/>
      <c r="G490" s="213"/>
      <c r="H490" s="268"/>
      <c r="I490" s="268"/>
      <c r="J490" s="268"/>
      <c r="K490" s="268"/>
      <c r="L490" s="268"/>
      <c r="M490" s="268"/>
      <c r="N490" s="268"/>
      <c r="O490" s="268"/>
      <c r="P490" s="268"/>
      <c r="Q490" s="268"/>
      <c r="R490" s="268"/>
      <c r="S490" s="268"/>
      <c r="T490" s="268"/>
      <c r="U490" s="269">
        <f>SUM(U489,U360,U480,U473,U468,U465,U456,U453,U450,U446,U434,U437,U443,U431,U427,U424,U419,U391,U366,U363,U357,)</f>
        <v>41647728.609999999</v>
      </c>
      <c r="V490" s="269"/>
      <c r="W490" s="269"/>
      <c r="X490" s="269"/>
      <c r="Y490" s="269">
        <f>SUM(Y489,Y480,Y473,Y468,Y465,Y456,Y453,Y450,Y446,Y443,Y437,Y434,Y431,Y427,Y424,Y419,Y391,Y366,Y363,Y360,Y357)</f>
        <v>38974686.640000001</v>
      </c>
      <c r="Z490" s="269"/>
      <c r="AA490" s="269"/>
      <c r="AB490" s="269"/>
      <c r="AC490" s="269">
        <f>SUM(AC489,AC480,AC473,AC468,AC465,AC456,AC453,AC450,AC446,AC443,AC437,AC434,AC431,AC427,AC424,AC419,AC391,AC366,AC363,AC360,AC357)</f>
        <v>41643728.609999999</v>
      </c>
      <c r="AD490" s="269"/>
      <c r="AE490" s="269">
        <f>SUM(AE489,AE480,AE473,AE468,AE465,AE456,AE453,AE450,AE446,AE443,AE437,AE434,AE431,AE427,AE424,AE419,AE391,AE366,AE363,AE360,AE357)</f>
        <v>36984509.460000001</v>
      </c>
      <c r="AF490" s="269"/>
      <c r="AI490" s="102"/>
    </row>
    <row r="491" spans="1:35" x14ac:dyDescent="0.2">
      <c r="A491" s="209"/>
      <c r="B491" s="209"/>
      <c r="C491" s="209"/>
      <c r="D491" s="209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  <c r="AA491" s="209"/>
      <c r="AB491" s="209"/>
      <c r="AC491" s="209"/>
      <c r="AD491" s="209"/>
      <c r="AE491" s="209"/>
      <c r="AF491" s="209"/>
    </row>
    <row r="492" spans="1:35" ht="15.75" customHeight="1" x14ac:dyDescent="0.2">
      <c r="A492" s="211" t="s">
        <v>923</v>
      </c>
      <c r="B492" s="211"/>
      <c r="C492" s="211"/>
      <c r="D492" s="211"/>
      <c r="E492" s="211"/>
      <c r="F492" s="211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</row>
    <row r="493" spans="1:35" x14ac:dyDescent="0.2">
      <c r="A493" s="206"/>
      <c r="B493" s="206"/>
      <c r="C493" s="206"/>
      <c r="D493" s="206"/>
      <c r="E493" s="20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</row>
    <row r="494" spans="1:35" ht="12.75" customHeight="1" x14ac:dyDescent="0.2">
      <c r="A494" s="210" t="s">
        <v>396</v>
      </c>
      <c r="B494" s="210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0"/>
      <c r="AD494" s="210"/>
      <c r="AE494" s="210"/>
      <c r="AF494" s="210"/>
    </row>
    <row r="495" spans="1:35" x14ac:dyDescent="0.2">
      <c r="A495" s="206"/>
      <c r="B495" s="206"/>
      <c r="C495" s="206"/>
      <c r="D495" s="206"/>
      <c r="E495" s="20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</row>
    <row r="496" spans="1:35" ht="31.5" customHeight="1" x14ac:dyDescent="0.2">
      <c r="A496" s="211" t="s">
        <v>924</v>
      </c>
      <c r="B496" s="211"/>
      <c r="C496" s="211"/>
      <c r="D496" s="211"/>
      <c r="E496" s="211"/>
      <c r="F496" s="211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1"/>
    </row>
    <row r="497" spans="1:32" x14ac:dyDescent="0.2">
      <c r="A497" s="206"/>
      <c r="B497" s="206"/>
      <c r="C497" s="206"/>
      <c r="D497" s="206"/>
      <c r="E497" s="20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</row>
    <row r="498" spans="1:32" ht="12.75" customHeight="1" x14ac:dyDescent="0.2">
      <c r="A498" s="210" t="s">
        <v>429</v>
      </c>
      <c r="B498" s="210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  <c r="AC498" s="210"/>
      <c r="AD498" s="210"/>
      <c r="AE498" s="210"/>
      <c r="AF498" s="210"/>
    </row>
    <row r="499" spans="1:32" x14ac:dyDescent="0.2">
      <c r="A499" s="206"/>
      <c r="B499" s="206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</row>
    <row r="500" spans="1:32" ht="15.75" customHeight="1" x14ac:dyDescent="0.2">
      <c r="A500" s="211" t="s">
        <v>925</v>
      </c>
      <c r="B500" s="211"/>
      <c r="C500" s="211"/>
      <c r="D500" s="211"/>
      <c r="E500" s="211"/>
      <c r="F500" s="211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/>
      <c r="AF500" s="211"/>
    </row>
    <row r="501" spans="1:32" ht="13.5" thickBot="1" x14ac:dyDescent="0.25">
      <c r="A501" s="207"/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  <c r="V501" s="207"/>
      <c r="W501" s="207"/>
      <c r="X501" s="207"/>
      <c r="Y501" s="207"/>
      <c r="Z501" s="207"/>
      <c r="AA501" s="207"/>
      <c r="AB501" s="207"/>
      <c r="AC501" s="207"/>
      <c r="AD501" s="207"/>
      <c r="AE501" s="207"/>
      <c r="AF501" s="207"/>
    </row>
    <row r="502" spans="1:32" x14ac:dyDescent="0.2">
      <c r="A502" s="209"/>
      <c r="B502" s="209"/>
      <c r="C502" s="209"/>
      <c r="D502" s="209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209"/>
    </row>
    <row r="503" spans="1:32" ht="12.75" customHeight="1" x14ac:dyDescent="0.2">
      <c r="A503" s="210" t="s">
        <v>440</v>
      </c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  <c r="AC503" s="210"/>
      <c r="AD503" s="210"/>
      <c r="AE503" s="210"/>
      <c r="AF503" s="210"/>
    </row>
    <row r="504" spans="1:32" x14ac:dyDescent="0.2">
      <c r="A504" s="206"/>
      <c r="B504" s="206"/>
      <c r="C504" s="206"/>
      <c r="D504" s="206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</row>
    <row r="505" spans="1:32" ht="21" customHeight="1" x14ac:dyDescent="0.2">
      <c r="A505" s="206" t="s">
        <v>915</v>
      </c>
      <c r="B505" s="206"/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</row>
    <row r="506" spans="1:32" x14ac:dyDescent="0.2">
      <c r="A506" s="206"/>
      <c r="B506" s="206"/>
      <c r="C506" s="206"/>
      <c r="D506" s="206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</row>
    <row r="507" spans="1:32" x14ac:dyDescent="0.2">
      <c r="A507" s="206"/>
      <c r="B507" s="206"/>
      <c r="C507" s="206"/>
      <c r="D507" s="206"/>
      <c r="E507" s="206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</row>
    <row r="508" spans="1:32" x14ac:dyDescent="0.2">
      <c r="A508" s="206"/>
      <c r="B508" s="206"/>
      <c r="C508" s="206"/>
      <c r="D508" s="206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</row>
    <row r="509" spans="1:32" x14ac:dyDescent="0.2">
      <c r="A509" s="206"/>
      <c r="B509" s="206"/>
      <c r="C509" s="206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</row>
    <row r="510" spans="1:32" x14ac:dyDescent="0.2">
      <c r="A510" s="206"/>
      <c r="B510" s="206"/>
      <c r="C510" s="206"/>
      <c r="D510" s="206"/>
      <c r="E510" s="206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</row>
    <row r="511" spans="1:32" ht="13.5" thickBot="1" x14ac:dyDescent="0.25">
      <c r="A511" s="207"/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  <c r="V511" s="207"/>
      <c r="W511" s="207"/>
      <c r="X511" s="207"/>
      <c r="Y511" s="207"/>
      <c r="Z511" s="207"/>
      <c r="AA511" s="207"/>
      <c r="AB511" s="207"/>
      <c r="AC511" s="207"/>
      <c r="AD511" s="207"/>
      <c r="AE511" s="207"/>
      <c r="AF511" s="207"/>
    </row>
    <row r="512" spans="1:32" ht="15" x14ac:dyDescent="0.2">
      <c r="A512" s="208"/>
      <c r="B512" s="208"/>
      <c r="C512" s="208"/>
      <c r="D512" s="208"/>
      <c r="E512" s="208"/>
      <c r="F512" s="208"/>
      <c r="G512" s="208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</row>
    <row r="513" spans="1:32" ht="13.5" thickBot="1" x14ac:dyDescent="0.25">
      <c r="A513" s="193"/>
      <c r="B513" s="193"/>
      <c r="C513" s="193"/>
      <c r="D513" s="193"/>
      <c r="E513" s="193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B513" s="193"/>
      <c r="AC513" s="193"/>
      <c r="AD513" s="193"/>
      <c r="AE513" s="193"/>
      <c r="AF513" s="193"/>
    </row>
    <row r="514" spans="1:32" ht="12.75" customHeight="1" x14ac:dyDescent="0.2">
      <c r="A514" s="193" t="s">
        <v>397</v>
      </c>
      <c r="B514" s="193"/>
      <c r="C514" s="193"/>
      <c r="D514" s="193"/>
      <c r="E514" s="193"/>
      <c r="F514" s="193"/>
      <c r="G514" s="193"/>
      <c r="H514" s="193"/>
      <c r="I514" s="193"/>
      <c r="J514" s="193"/>
      <c r="K514" s="193"/>
      <c r="L514" s="193"/>
      <c r="M514" s="201"/>
      <c r="N514" s="202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  <c r="AE514" s="165"/>
      <c r="AF514" s="203"/>
    </row>
    <row r="515" spans="1:32" x14ac:dyDescent="0.2">
      <c r="A515" s="163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98"/>
      <c r="N515" s="204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198"/>
    </row>
    <row r="516" spans="1:32" x14ac:dyDescent="0.2">
      <c r="A516" s="163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98"/>
      <c r="N516" s="204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198"/>
    </row>
    <row r="517" spans="1:32" x14ac:dyDescent="0.2">
      <c r="A517" s="163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98"/>
      <c r="N517" s="204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198"/>
    </row>
    <row r="518" spans="1:32" ht="13.5" thickBot="1" x14ac:dyDescent="0.25">
      <c r="A518" s="163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98"/>
      <c r="N518" s="199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200"/>
    </row>
    <row r="519" spans="1:32" x14ac:dyDescent="0.2">
      <c r="A519" s="192"/>
      <c r="B519" s="192"/>
      <c r="C519" s="192"/>
      <c r="D519" s="192"/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  <c r="AE519" s="192"/>
      <c r="AF519" s="192"/>
    </row>
    <row r="520" spans="1:32" ht="13.5" customHeight="1" thickBot="1" x14ac:dyDescent="0.25">
      <c r="A520" s="193" t="s">
        <v>398</v>
      </c>
      <c r="B520" s="193"/>
      <c r="C520" s="193"/>
      <c r="D520" s="193"/>
      <c r="E520" s="193"/>
      <c r="F520" s="193"/>
      <c r="G520" s="193"/>
      <c r="H520" s="193"/>
      <c r="I520" s="193"/>
      <c r="J520" s="193"/>
      <c r="K520" s="193"/>
      <c r="L520" s="193"/>
      <c r="M520" s="193"/>
      <c r="N520" s="197" t="s">
        <v>445</v>
      </c>
      <c r="O520" s="197"/>
      <c r="P520" s="197"/>
      <c r="Q520" s="197"/>
      <c r="R520" s="197"/>
      <c r="S520" s="197"/>
      <c r="T520" s="197"/>
      <c r="U520" s="197"/>
      <c r="V520" s="197"/>
      <c r="W520" s="197"/>
      <c r="X520" s="197"/>
      <c r="Y520" s="197"/>
      <c r="Z520" s="197"/>
      <c r="AA520" s="197"/>
      <c r="AB520" s="197"/>
      <c r="AC520" s="197"/>
      <c r="AD520" s="197"/>
      <c r="AE520" s="197"/>
      <c r="AF520" s="197"/>
    </row>
    <row r="521" spans="1:32" ht="22.5" customHeight="1" thickBot="1" x14ac:dyDescent="0.25">
      <c r="A521" s="163"/>
      <c r="B521" s="163"/>
      <c r="C521" s="163"/>
      <c r="D521" s="163" t="s">
        <v>399</v>
      </c>
      <c r="E521" s="163"/>
      <c r="F521" s="163"/>
      <c r="G521" s="163"/>
      <c r="H521" s="163"/>
      <c r="I521" s="163"/>
      <c r="J521" s="163"/>
      <c r="K521" s="163"/>
      <c r="L521" s="163"/>
      <c r="M521" s="198"/>
      <c r="N521" s="194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5"/>
      <c r="Z521" s="195"/>
      <c r="AA521" s="195"/>
      <c r="AB521" s="195"/>
      <c r="AC521" s="195"/>
      <c r="AD521" s="195"/>
      <c r="AE521" s="195"/>
      <c r="AF521" s="196"/>
    </row>
    <row r="522" spans="1:32" x14ac:dyDescent="0.2">
      <c r="A522" s="192"/>
      <c r="B522" s="192"/>
      <c r="C522" s="192"/>
      <c r="D522" s="192"/>
      <c r="E522" s="192"/>
      <c r="F522" s="192"/>
      <c r="G522" s="192"/>
      <c r="H522" s="192"/>
      <c r="I522" s="192"/>
      <c r="J522" s="192"/>
      <c r="K522" s="192"/>
      <c r="L522" s="192"/>
      <c r="M522" s="192"/>
      <c r="N522" s="192"/>
      <c r="O522" s="192"/>
      <c r="P522" s="192"/>
      <c r="Q522" s="192"/>
      <c r="R522" s="192"/>
      <c r="S522" s="192"/>
      <c r="T522" s="192"/>
      <c r="U522" s="192"/>
      <c r="V522" s="192"/>
      <c r="W522" s="192"/>
      <c r="X522" s="192"/>
      <c r="Y522" s="192"/>
      <c r="Z522" s="192"/>
      <c r="AA522" s="192"/>
      <c r="AB522" s="192"/>
      <c r="AC522" s="192"/>
      <c r="AD522" s="192"/>
      <c r="AE522" s="192"/>
      <c r="AF522" s="192"/>
    </row>
    <row r="523" spans="1:32" ht="13.5" customHeight="1" thickBot="1" x14ac:dyDescent="0.25">
      <c r="A523" s="193" t="s">
        <v>400</v>
      </c>
      <c r="B523" s="193"/>
      <c r="C523" s="193"/>
      <c r="D523" s="193"/>
      <c r="E523" s="193"/>
      <c r="F523" s="193"/>
      <c r="G523" s="193"/>
      <c r="H523" s="193"/>
      <c r="I523" s="193"/>
      <c r="J523" s="193"/>
      <c r="K523" s="193"/>
      <c r="L523" s="193"/>
      <c r="M523" s="193"/>
      <c r="N523" s="197" t="s">
        <v>446</v>
      </c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  <c r="AA523" s="197"/>
      <c r="AB523" s="197"/>
      <c r="AC523" s="197"/>
      <c r="AD523" s="197"/>
      <c r="AE523" s="197"/>
      <c r="AF523" s="197"/>
    </row>
    <row r="524" spans="1:32" ht="22.5" customHeight="1" thickBot="1" x14ac:dyDescent="0.25">
      <c r="A524" s="163"/>
      <c r="B524" s="163"/>
      <c r="C524" s="163"/>
      <c r="D524" s="163" t="s">
        <v>399</v>
      </c>
      <c r="E524" s="163"/>
      <c r="F524" s="163"/>
      <c r="G524" s="163"/>
      <c r="H524" s="163"/>
      <c r="I524" s="163"/>
      <c r="J524" s="163"/>
      <c r="K524" s="163"/>
      <c r="L524" s="163"/>
      <c r="M524" s="198"/>
      <c r="N524" s="194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  <c r="Z524" s="195"/>
      <c r="AA524" s="195"/>
      <c r="AB524" s="195"/>
      <c r="AC524" s="195"/>
      <c r="AD524" s="195"/>
      <c r="AE524" s="195"/>
      <c r="AF524" s="196"/>
    </row>
    <row r="525" spans="1:32" x14ac:dyDescent="0.2">
      <c r="A525" s="192"/>
      <c r="B525" s="192"/>
      <c r="C525" s="192"/>
      <c r="D525" s="192"/>
      <c r="E525" s="192"/>
      <c r="F525" s="192"/>
      <c r="G525" s="192"/>
      <c r="H525" s="192"/>
      <c r="I525" s="192"/>
      <c r="J525" s="192"/>
      <c r="K525" s="192"/>
      <c r="L525" s="192"/>
      <c r="M525" s="192"/>
      <c r="N525" s="192"/>
      <c r="O525" s="192"/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</row>
    <row r="526" spans="1:32" ht="13.5" customHeight="1" thickBot="1" x14ac:dyDescent="0.25">
      <c r="A526" s="193" t="s">
        <v>401</v>
      </c>
      <c r="B526" s="193"/>
      <c r="C526" s="193"/>
      <c r="D526" s="193"/>
      <c r="E526" s="193"/>
      <c r="F526" s="193"/>
      <c r="G526" s="193"/>
      <c r="H526" s="193"/>
      <c r="I526" s="193"/>
      <c r="J526" s="193"/>
      <c r="K526" s="193"/>
      <c r="L526" s="193"/>
      <c r="M526" s="193"/>
      <c r="N526" s="197" t="s">
        <v>447</v>
      </c>
      <c r="O526" s="197"/>
      <c r="P526" s="197"/>
      <c r="Q526" s="197"/>
      <c r="R526" s="197"/>
      <c r="S526" s="197"/>
      <c r="T526" s="197"/>
      <c r="U526" s="197"/>
      <c r="V526" s="197"/>
      <c r="W526" s="197"/>
      <c r="X526" s="197"/>
      <c r="Y526" s="197"/>
      <c r="Z526" s="197"/>
      <c r="AA526" s="197"/>
      <c r="AB526" s="197"/>
      <c r="AC526" s="197"/>
      <c r="AD526" s="197"/>
      <c r="AE526" s="197"/>
      <c r="AF526" s="197"/>
    </row>
    <row r="527" spans="1:32" ht="22.5" customHeight="1" thickBot="1" x14ac:dyDescent="0.25">
      <c r="A527" s="163"/>
      <c r="B527" s="163"/>
      <c r="C527" s="163"/>
      <c r="D527" s="163" t="s">
        <v>402</v>
      </c>
      <c r="E527" s="163"/>
      <c r="F527" s="163"/>
      <c r="G527" s="163"/>
      <c r="H527" s="163"/>
      <c r="I527" s="163"/>
      <c r="J527" s="163"/>
      <c r="K527" s="163"/>
      <c r="L527" s="163"/>
      <c r="M527" s="198"/>
      <c r="N527" s="194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  <c r="Z527" s="195"/>
      <c r="AA527" s="195"/>
      <c r="AB527" s="195"/>
      <c r="AC527" s="195"/>
      <c r="AD527" s="195"/>
      <c r="AE527" s="195"/>
      <c r="AF527" s="196"/>
    </row>
    <row r="528" spans="1:32" ht="22.5" customHeight="1" thickBot="1" x14ac:dyDescent="0.2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</row>
    <row r="529" spans="1:32" x14ac:dyDescent="0.2">
      <c r="A529" s="189"/>
      <c r="B529" s="189"/>
      <c r="C529" s="189"/>
      <c r="D529" s="189"/>
      <c r="E529" s="189"/>
      <c r="F529" s="189"/>
      <c r="G529" s="189"/>
      <c r="H529" s="189"/>
      <c r="I529" s="189"/>
      <c r="J529" s="189"/>
      <c r="K529" s="189"/>
      <c r="L529" s="189"/>
      <c r="M529" s="189"/>
      <c r="N529" s="189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  <c r="AA529" s="191"/>
      <c r="AB529" s="191"/>
      <c r="AC529" s="191"/>
      <c r="AD529" s="191"/>
      <c r="AE529" s="191"/>
      <c r="AF529" s="191"/>
    </row>
  </sheetData>
  <mergeCells count="2373">
    <mergeCell ref="AE407:AF407"/>
    <mergeCell ref="AE412:AF412"/>
    <mergeCell ref="Y411:AB411"/>
    <mergeCell ref="AC411:AD411"/>
    <mergeCell ref="E411:G411"/>
    <mergeCell ref="H411:T411"/>
    <mergeCell ref="AE408:AF408"/>
    <mergeCell ref="U408:X408"/>
    <mergeCell ref="Y408:AB408"/>
    <mergeCell ref="AE406:AF406"/>
    <mergeCell ref="AE411:AF411"/>
    <mergeCell ref="AE480:AF480"/>
    <mergeCell ref="AC477:AD477"/>
    <mergeCell ref="AE477:AF477"/>
    <mergeCell ref="A476:D476"/>
    <mergeCell ref="E476:G476"/>
    <mergeCell ref="H476:T476"/>
    <mergeCell ref="U476:X476"/>
    <mergeCell ref="Y476:AB476"/>
    <mergeCell ref="AC476:AD476"/>
    <mergeCell ref="H478:T478"/>
    <mergeCell ref="U478:X478"/>
    <mergeCell ref="Y478:AB478"/>
    <mergeCell ref="AC478:AD478"/>
    <mergeCell ref="AE476:AF476"/>
    <mergeCell ref="A477:D477"/>
    <mergeCell ref="E477:G477"/>
    <mergeCell ref="H477:T477"/>
    <mergeCell ref="U477:X477"/>
    <mergeCell ref="Y477:AB477"/>
    <mergeCell ref="AE478:AF478"/>
    <mergeCell ref="A479:D479"/>
    <mergeCell ref="E479:G479"/>
    <mergeCell ref="H479:T479"/>
    <mergeCell ref="U479:X479"/>
    <mergeCell ref="Y479:AB479"/>
    <mergeCell ref="AC479:AD479"/>
    <mergeCell ref="AE479:AF479"/>
    <mergeCell ref="A478:D478"/>
    <mergeCell ref="E478:G478"/>
    <mergeCell ref="E480:T480"/>
    <mergeCell ref="U480:X480"/>
    <mergeCell ref="Y480:AB480"/>
    <mergeCell ref="AC480:AD480"/>
    <mergeCell ref="A416:D416"/>
    <mergeCell ref="E416:G416"/>
    <mergeCell ref="H416:T416"/>
    <mergeCell ref="U416:X416"/>
    <mergeCell ref="Y416:AB416"/>
    <mergeCell ref="AC416:AD416"/>
    <mergeCell ref="A417:D417"/>
    <mergeCell ref="E417:G417"/>
    <mergeCell ref="H417:T417"/>
    <mergeCell ref="U417:X417"/>
    <mergeCell ref="Y417:AB417"/>
    <mergeCell ref="AC417:AD417"/>
    <mergeCell ref="U440:X440"/>
    <mergeCell ref="Y440:AB440"/>
    <mergeCell ref="AC440:AD440"/>
    <mergeCell ref="E404:G404"/>
    <mergeCell ref="A419:D419"/>
    <mergeCell ref="A412:D412"/>
    <mergeCell ref="A401:D401"/>
    <mergeCell ref="E405:G405"/>
    <mergeCell ref="H438:T438"/>
    <mergeCell ref="A439:D439"/>
    <mergeCell ref="U410:X410"/>
    <mergeCell ref="Y410:AB410"/>
    <mergeCell ref="AC410:AD410"/>
    <mergeCell ref="A430:D430"/>
    <mergeCell ref="E430:G430"/>
    <mergeCell ref="U430:X430"/>
    <mergeCell ref="Y430:AB430"/>
    <mergeCell ref="AC430:AD430"/>
    <mergeCell ref="U428:X428"/>
    <mergeCell ref="Y428:AB428"/>
    <mergeCell ref="AC428:AD428"/>
    <mergeCell ref="A410:D410"/>
    <mergeCell ref="E410:G410"/>
    <mergeCell ref="H410:T410"/>
    <mergeCell ref="A415:D415"/>
    <mergeCell ref="E415:G415"/>
    <mergeCell ref="H415:T415"/>
    <mergeCell ref="U415:X415"/>
    <mergeCell ref="Y415:AB415"/>
    <mergeCell ref="AC415:AD415"/>
    <mergeCell ref="H405:T405"/>
    <mergeCell ref="E409:G409"/>
    <mergeCell ref="A378:D378"/>
    <mergeCell ref="E378:G378"/>
    <mergeCell ref="U378:X378"/>
    <mergeCell ref="Y378:AB378"/>
    <mergeCell ref="AC378:AD378"/>
    <mergeCell ref="H378:T378"/>
    <mergeCell ref="AE380:AF380"/>
    <mergeCell ref="AE381:AF381"/>
    <mergeCell ref="A380:D380"/>
    <mergeCell ref="U385:X385"/>
    <mergeCell ref="Y385:AB385"/>
    <mergeCell ref="AC385:AD385"/>
    <mergeCell ref="AE385:AF385"/>
    <mergeCell ref="A402:D402"/>
    <mergeCell ref="E402:G402"/>
    <mergeCell ref="H402:T402"/>
    <mergeCell ref="U402:X402"/>
    <mergeCell ref="Y402:AB402"/>
    <mergeCell ref="AE402:AF402"/>
    <mergeCell ref="U400:X400"/>
    <mergeCell ref="A389:D389"/>
    <mergeCell ref="E389:G389"/>
    <mergeCell ref="H389:T389"/>
    <mergeCell ref="U389:X389"/>
    <mergeCell ref="Y389:AB389"/>
    <mergeCell ref="AC389:AD389"/>
    <mergeCell ref="AE389:AF389"/>
    <mergeCell ref="AE363:AF363"/>
    <mergeCell ref="AE361:AF361"/>
    <mergeCell ref="A362:D362"/>
    <mergeCell ref="E362:G362"/>
    <mergeCell ref="H362:T362"/>
    <mergeCell ref="U362:X362"/>
    <mergeCell ref="Y362:AB362"/>
    <mergeCell ref="AC362:AD362"/>
    <mergeCell ref="AE362:AF362"/>
    <mergeCell ref="A361:D361"/>
    <mergeCell ref="A363:D363"/>
    <mergeCell ref="E363:T363"/>
    <mergeCell ref="U363:X363"/>
    <mergeCell ref="Y363:AB363"/>
    <mergeCell ref="AC363:AD363"/>
    <mergeCell ref="U368:X368"/>
    <mergeCell ref="A368:D368"/>
    <mergeCell ref="E368:G368"/>
    <mergeCell ref="H368:T368"/>
    <mergeCell ref="H367:T367"/>
    <mergeCell ref="U366:X366"/>
    <mergeCell ref="Y366:AB366"/>
    <mergeCell ref="AC366:AD366"/>
    <mergeCell ref="A367:D367"/>
    <mergeCell ref="U367:X367"/>
    <mergeCell ref="Y367:AB367"/>
    <mergeCell ref="AC367:AD367"/>
    <mergeCell ref="AE357:AF357"/>
    <mergeCell ref="AE355:AF355"/>
    <mergeCell ref="A356:D356"/>
    <mergeCell ref="E356:G356"/>
    <mergeCell ref="H356:T356"/>
    <mergeCell ref="U356:X356"/>
    <mergeCell ref="Y356:AB356"/>
    <mergeCell ref="AC356:AD356"/>
    <mergeCell ref="AE356:AF356"/>
    <mergeCell ref="A355:D355"/>
    <mergeCell ref="E361:G361"/>
    <mergeCell ref="H361:T361"/>
    <mergeCell ref="U361:X361"/>
    <mergeCell ref="Y361:AB361"/>
    <mergeCell ref="AC361:AD361"/>
    <mergeCell ref="A357:D357"/>
    <mergeCell ref="E357:T357"/>
    <mergeCell ref="U357:X357"/>
    <mergeCell ref="Y357:AB357"/>
    <mergeCell ref="AC357:AD357"/>
    <mergeCell ref="W341:Y341"/>
    <mergeCell ref="Z341:AC341"/>
    <mergeCell ref="AD341:AF341"/>
    <mergeCell ref="B342:V342"/>
    <mergeCell ref="E355:G355"/>
    <mergeCell ref="H355:T355"/>
    <mergeCell ref="U355:X355"/>
    <mergeCell ref="Y355:AB355"/>
    <mergeCell ref="AC355:AD355"/>
    <mergeCell ref="A346:AF346"/>
    <mergeCell ref="B347:V347"/>
    <mergeCell ref="W347:Y347"/>
    <mergeCell ref="Z347:AC347"/>
    <mergeCell ref="AD347:AF347"/>
    <mergeCell ref="A343:AF343"/>
    <mergeCell ref="B344:V344"/>
    <mergeCell ref="W344:Y344"/>
    <mergeCell ref="Z344:AC344"/>
    <mergeCell ref="AD344:AF344"/>
    <mergeCell ref="A350:AF350"/>
    <mergeCell ref="A349:AF349"/>
    <mergeCell ref="B345:V345"/>
    <mergeCell ref="W345:Y345"/>
    <mergeCell ref="Z345:AC345"/>
    <mergeCell ref="AE403:AF403"/>
    <mergeCell ref="AE404:AF404"/>
    <mergeCell ref="A403:D403"/>
    <mergeCell ref="E403:G403"/>
    <mergeCell ref="H403:T403"/>
    <mergeCell ref="U403:X403"/>
    <mergeCell ref="Y403:AB403"/>
    <mergeCell ref="H412:T412"/>
    <mergeCell ref="AC406:AD406"/>
    <mergeCell ref="U407:X407"/>
    <mergeCell ref="AC408:AD408"/>
    <mergeCell ref="U404:X404"/>
    <mergeCell ref="A408:D408"/>
    <mergeCell ref="E408:G408"/>
    <mergeCell ref="H408:T408"/>
    <mergeCell ref="E397:G397"/>
    <mergeCell ref="Y404:AB404"/>
    <mergeCell ref="H397:T397"/>
    <mergeCell ref="U397:X397"/>
    <mergeCell ref="AC402:AD402"/>
    <mergeCell ref="U405:X405"/>
    <mergeCell ref="Y405:AB405"/>
    <mergeCell ref="A400:D400"/>
    <mergeCell ref="A407:D407"/>
    <mergeCell ref="E407:G407"/>
    <mergeCell ref="Y406:AB406"/>
    <mergeCell ref="AE401:AF401"/>
    <mergeCell ref="AE405:AF405"/>
    <mergeCell ref="AC401:AD401"/>
    <mergeCell ref="AC398:AD398"/>
    <mergeCell ref="U399:X399"/>
    <mergeCell ref="A404:D404"/>
    <mergeCell ref="Y400:AB400"/>
    <mergeCell ref="H406:T406"/>
    <mergeCell ref="A409:D409"/>
    <mergeCell ref="E400:G400"/>
    <mergeCell ref="H400:T400"/>
    <mergeCell ref="A384:D384"/>
    <mergeCell ref="E384:G384"/>
    <mergeCell ref="H384:T384"/>
    <mergeCell ref="U384:X384"/>
    <mergeCell ref="Y384:AB384"/>
    <mergeCell ref="AC384:AD384"/>
    <mergeCell ref="A386:D386"/>
    <mergeCell ref="E386:G386"/>
    <mergeCell ref="H386:T386"/>
    <mergeCell ref="U386:X386"/>
    <mergeCell ref="Y386:AB386"/>
    <mergeCell ref="AC386:AD386"/>
    <mergeCell ref="A387:D387"/>
    <mergeCell ref="E387:G387"/>
    <mergeCell ref="H387:T387"/>
    <mergeCell ref="H385:T385"/>
    <mergeCell ref="A406:D406"/>
    <mergeCell ref="A405:D405"/>
    <mergeCell ref="AC400:AD400"/>
    <mergeCell ref="E406:G406"/>
    <mergeCell ref="U406:X406"/>
    <mergeCell ref="H401:T401"/>
    <mergeCell ref="H407:T407"/>
    <mergeCell ref="AC407:AD407"/>
    <mergeCell ref="U401:X401"/>
    <mergeCell ref="Y401:AB401"/>
    <mergeCell ref="Y407:AB407"/>
    <mergeCell ref="E381:G381"/>
    <mergeCell ref="E388:G388"/>
    <mergeCell ref="H388:T388"/>
    <mergeCell ref="U388:X388"/>
    <mergeCell ref="Y388:AB388"/>
    <mergeCell ref="A388:D388"/>
    <mergeCell ref="A385:D385"/>
    <mergeCell ref="E385:G385"/>
    <mergeCell ref="AE388:AF388"/>
    <mergeCell ref="AE384:AF384"/>
    <mergeCell ref="AE386:AF386"/>
    <mergeCell ref="U387:X387"/>
    <mergeCell ref="Y387:AB387"/>
    <mergeCell ref="AC387:AD387"/>
    <mergeCell ref="AE387:AF387"/>
    <mergeCell ref="AC380:AD380"/>
    <mergeCell ref="U379:X379"/>
    <mergeCell ref="Y379:AB379"/>
    <mergeCell ref="AC379:AD379"/>
    <mergeCell ref="Y383:AB383"/>
    <mergeCell ref="AE382:AF382"/>
    <mergeCell ref="Y376:AB376"/>
    <mergeCell ref="AC376:AD376"/>
    <mergeCell ref="AE376:AF376"/>
    <mergeCell ref="A377:D377"/>
    <mergeCell ref="E377:G377"/>
    <mergeCell ref="H377:T377"/>
    <mergeCell ref="U377:X377"/>
    <mergeCell ref="Y377:AB377"/>
    <mergeCell ref="A376:D376"/>
    <mergeCell ref="E376:G376"/>
    <mergeCell ref="H376:T376"/>
    <mergeCell ref="U376:X376"/>
    <mergeCell ref="AC383:AD383"/>
    <mergeCell ref="H381:T381"/>
    <mergeCell ref="U381:X381"/>
    <mergeCell ref="Y381:AB381"/>
    <mergeCell ref="AC381:AD381"/>
    <mergeCell ref="H382:T382"/>
    <mergeCell ref="U382:X382"/>
    <mergeCell ref="Y382:AB382"/>
    <mergeCell ref="AC382:AD382"/>
    <mergeCell ref="A383:D383"/>
    <mergeCell ref="E383:G383"/>
    <mergeCell ref="H383:T383"/>
    <mergeCell ref="A379:D379"/>
    <mergeCell ref="U383:X383"/>
    <mergeCell ref="A382:D382"/>
    <mergeCell ref="E382:G382"/>
    <mergeCell ref="E379:G379"/>
    <mergeCell ref="H379:T379"/>
    <mergeCell ref="AE383:AF383"/>
    <mergeCell ref="A381:D381"/>
    <mergeCell ref="A373:D373"/>
    <mergeCell ref="E373:G373"/>
    <mergeCell ref="H373:T373"/>
    <mergeCell ref="U373:X373"/>
    <mergeCell ref="Y373:AB373"/>
    <mergeCell ref="AC373:AD373"/>
    <mergeCell ref="AE373:AF373"/>
    <mergeCell ref="A371:D371"/>
    <mergeCell ref="E371:G371"/>
    <mergeCell ref="AE375:AF375"/>
    <mergeCell ref="A374:D374"/>
    <mergeCell ref="E374:G374"/>
    <mergeCell ref="H374:T374"/>
    <mergeCell ref="U374:X374"/>
    <mergeCell ref="Y374:AB374"/>
    <mergeCell ref="AC374:AD374"/>
    <mergeCell ref="AE374:AF374"/>
    <mergeCell ref="A372:D372"/>
    <mergeCell ref="E372:G372"/>
    <mergeCell ref="H372:T372"/>
    <mergeCell ref="U372:X372"/>
    <mergeCell ref="Y372:AB372"/>
    <mergeCell ref="AC372:AD372"/>
    <mergeCell ref="AE372:AF372"/>
    <mergeCell ref="H371:T371"/>
    <mergeCell ref="U371:X371"/>
    <mergeCell ref="Y371:AB371"/>
    <mergeCell ref="AC371:AD371"/>
    <mergeCell ref="A375:D375"/>
    <mergeCell ref="E375:G375"/>
    <mergeCell ref="Y370:AB370"/>
    <mergeCell ref="AE371:AF371"/>
    <mergeCell ref="A369:D369"/>
    <mergeCell ref="E369:G369"/>
    <mergeCell ref="H369:T369"/>
    <mergeCell ref="U369:X369"/>
    <mergeCell ref="Y369:AB369"/>
    <mergeCell ref="AC369:AD369"/>
    <mergeCell ref="AE369:AF369"/>
    <mergeCell ref="B337:V337"/>
    <mergeCell ref="W337:Y337"/>
    <mergeCell ref="Z337:AC337"/>
    <mergeCell ref="AD337:AF337"/>
    <mergeCell ref="A333:AF333"/>
    <mergeCell ref="B334:V334"/>
    <mergeCell ref="W334:Y334"/>
    <mergeCell ref="Z334:AC334"/>
    <mergeCell ref="AD334:AF334"/>
    <mergeCell ref="E364:G364"/>
    <mergeCell ref="H364:T364"/>
    <mergeCell ref="U364:X364"/>
    <mergeCell ref="Y364:AB364"/>
    <mergeCell ref="AC364:AD364"/>
    <mergeCell ref="B336:V336"/>
    <mergeCell ref="W336:Y336"/>
    <mergeCell ref="Z336:AC336"/>
    <mergeCell ref="B348:V348"/>
    <mergeCell ref="W348:Y348"/>
    <mergeCell ref="Z348:AC348"/>
    <mergeCell ref="AD348:AF348"/>
    <mergeCell ref="A340:AF340"/>
    <mergeCell ref="B341:V341"/>
    <mergeCell ref="Z329:AC329"/>
    <mergeCell ref="AD329:AF329"/>
    <mergeCell ref="B330:V330"/>
    <mergeCell ref="W330:Y330"/>
    <mergeCell ref="Z330:AC330"/>
    <mergeCell ref="AD330:AF330"/>
    <mergeCell ref="A335:AF335"/>
    <mergeCell ref="B331:V331"/>
    <mergeCell ref="W331:Y331"/>
    <mergeCell ref="Z331:AC331"/>
    <mergeCell ref="AD331:AF331"/>
    <mergeCell ref="B332:V332"/>
    <mergeCell ref="W332:Y332"/>
    <mergeCell ref="Z332:AC332"/>
    <mergeCell ref="AD332:AF332"/>
    <mergeCell ref="A100:D100"/>
    <mergeCell ref="E100:V100"/>
    <mergeCell ref="AC469:AD469"/>
    <mergeCell ref="H471:T471"/>
    <mergeCell ref="AC470:AD470"/>
    <mergeCell ref="AE470:AF470"/>
    <mergeCell ref="U471:X471"/>
    <mergeCell ref="AC446:AD446"/>
    <mergeCell ref="A448:D448"/>
    <mergeCell ref="E448:G448"/>
    <mergeCell ref="AC472:AD472"/>
    <mergeCell ref="Y472:AB472"/>
    <mergeCell ref="AC458:AD458"/>
    <mergeCell ref="Y458:AB458"/>
    <mergeCell ref="AE440:AF440"/>
    <mergeCell ref="AC459:AD459"/>
    <mergeCell ref="AE459:AF459"/>
    <mergeCell ref="A461:D461"/>
    <mergeCell ref="E461:G461"/>
    <mergeCell ref="H461:T461"/>
    <mergeCell ref="U461:X461"/>
    <mergeCell ref="A449:D449"/>
    <mergeCell ref="E449:G449"/>
    <mergeCell ref="U445:X445"/>
    <mergeCell ref="A450:D450"/>
    <mergeCell ref="Y461:AB461"/>
    <mergeCell ref="AC461:AD461"/>
    <mergeCell ref="A462:D462"/>
    <mergeCell ref="A459:D459"/>
    <mergeCell ref="E459:G459"/>
    <mergeCell ref="H459:T459"/>
    <mergeCell ref="U459:X459"/>
    <mergeCell ref="Y459:AB459"/>
    <mergeCell ref="E412:G412"/>
    <mergeCell ref="U412:X412"/>
    <mergeCell ref="AC412:AD412"/>
    <mergeCell ref="AC413:AD413"/>
    <mergeCell ref="H418:T418"/>
    <mergeCell ref="U418:X418"/>
    <mergeCell ref="AC418:AD418"/>
    <mergeCell ref="AE426:AF426"/>
    <mergeCell ref="E426:G426"/>
    <mergeCell ref="H426:T426"/>
    <mergeCell ref="U426:X426"/>
    <mergeCell ref="E419:T419"/>
    <mergeCell ref="AE416:AF416"/>
    <mergeCell ref="Y409:AB409"/>
    <mergeCell ref="H409:T409"/>
    <mergeCell ref="AE425:AF425"/>
    <mergeCell ref="AE448:AF448"/>
    <mergeCell ref="AE431:AF431"/>
    <mergeCell ref="E431:T431"/>
    <mergeCell ref="U431:X431"/>
    <mergeCell ref="Y431:AB431"/>
    <mergeCell ref="Y426:AB426"/>
    <mergeCell ref="AC426:AD426"/>
    <mergeCell ref="AC425:AD425"/>
    <mergeCell ref="AC431:AD431"/>
    <mergeCell ref="AE417:AF417"/>
    <mergeCell ref="AE410:AF410"/>
    <mergeCell ref="AE415:AF415"/>
    <mergeCell ref="Y490:AB490"/>
    <mergeCell ref="AC370:AD370"/>
    <mergeCell ref="AC375:AD375"/>
    <mergeCell ref="AC388:AD388"/>
    <mergeCell ref="AE398:AF398"/>
    <mergeCell ref="A391:D391"/>
    <mergeCell ref="Y391:AB391"/>
    <mergeCell ref="E392:G392"/>
    <mergeCell ref="E391:T391"/>
    <mergeCell ref="U391:X391"/>
    <mergeCell ref="AE367:AF367"/>
    <mergeCell ref="AE391:AF391"/>
    <mergeCell ref="E390:G390"/>
    <mergeCell ref="H390:T390"/>
    <mergeCell ref="U390:X390"/>
    <mergeCell ref="U394:X394"/>
    <mergeCell ref="Y394:AB394"/>
    <mergeCell ref="H392:T392"/>
    <mergeCell ref="U392:X392"/>
    <mergeCell ref="Y392:AB392"/>
    <mergeCell ref="AC392:AD392"/>
    <mergeCell ref="A397:D397"/>
    <mergeCell ref="A390:D390"/>
    <mergeCell ref="AC396:AD396"/>
    <mergeCell ref="AE396:AF396"/>
    <mergeCell ref="A395:D395"/>
    <mergeCell ref="E395:G395"/>
    <mergeCell ref="A394:D394"/>
    <mergeCell ref="E394:G394"/>
    <mergeCell ref="H394:T394"/>
    <mergeCell ref="H395:T395"/>
    <mergeCell ref="H399:T399"/>
    <mergeCell ref="H490:T490"/>
    <mergeCell ref="U490:X490"/>
    <mergeCell ref="E367:G367"/>
    <mergeCell ref="A217:D217"/>
    <mergeCell ref="A207:D207"/>
    <mergeCell ref="E207:V207"/>
    <mergeCell ref="W207:Y207"/>
    <mergeCell ref="Z207:AC207"/>
    <mergeCell ref="AD207:AF207"/>
    <mergeCell ref="A324:AF324"/>
    <mergeCell ref="A209:D209"/>
    <mergeCell ref="E209:V209"/>
    <mergeCell ref="W209:Y209"/>
    <mergeCell ref="Z215:AC215"/>
    <mergeCell ref="U395:X395"/>
    <mergeCell ref="Y395:AB395"/>
    <mergeCell ref="AC490:AD490"/>
    <mergeCell ref="AE490:AF490"/>
    <mergeCell ref="H398:T398"/>
    <mergeCell ref="U398:X398"/>
    <mergeCell ref="AC399:AD399"/>
    <mergeCell ref="H425:T425"/>
    <mergeCell ref="AE400:AF400"/>
    <mergeCell ref="A392:D392"/>
    <mergeCell ref="A425:D425"/>
    <mergeCell ref="E425:G425"/>
    <mergeCell ref="A398:D398"/>
    <mergeCell ref="E398:G398"/>
    <mergeCell ref="A399:D399"/>
    <mergeCell ref="E399:G399"/>
    <mergeCell ref="AC391:AD391"/>
    <mergeCell ref="AE390:AF390"/>
    <mergeCell ref="W75:Y75"/>
    <mergeCell ref="Z75:AC75"/>
    <mergeCell ref="AD75:AF75"/>
    <mergeCell ref="A74:D74"/>
    <mergeCell ref="E74:V74"/>
    <mergeCell ref="W74:Y74"/>
    <mergeCell ref="Z74:AC74"/>
    <mergeCell ref="A82:D82"/>
    <mergeCell ref="E82:V82"/>
    <mergeCell ref="W82:Y82"/>
    <mergeCell ref="Z82:AC82"/>
    <mergeCell ref="AD82:AF82"/>
    <mergeCell ref="A191:D191"/>
    <mergeCell ref="E191:V191"/>
    <mergeCell ref="W191:Y191"/>
    <mergeCell ref="Z191:AC191"/>
    <mergeCell ref="AD191:AF191"/>
    <mergeCell ref="AD96:AF96"/>
    <mergeCell ref="A97:D97"/>
    <mergeCell ref="E97:V97"/>
    <mergeCell ref="AD74:AF74"/>
    <mergeCell ref="A76:D76"/>
    <mergeCell ref="E76:V76"/>
    <mergeCell ref="W76:Y76"/>
    <mergeCell ref="Z76:AC76"/>
    <mergeCell ref="AD76:AF76"/>
    <mergeCell ref="E132:V132"/>
    <mergeCell ref="W132:Y132"/>
    <mergeCell ref="Z132:AC132"/>
    <mergeCell ref="AD132:AF132"/>
    <mergeCell ref="A77:D77"/>
    <mergeCell ref="E77:V77"/>
    <mergeCell ref="A8:F8"/>
    <mergeCell ref="G8:AE8"/>
    <mergeCell ref="A9:F9"/>
    <mergeCell ref="G9:AE9"/>
    <mergeCell ref="A10:F10"/>
    <mergeCell ref="G10:AE10"/>
    <mergeCell ref="A5:F5"/>
    <mergeCell ref="G5:AE5"/>
    <mergeCell ref="A6:F6"/>
    <mergeCell ref="G6:AE6"/>
    <mergeCell ref="A7:F7"/>
    <mergeCell ref="G7:AE7"/>
    <mergeCell ref="A1:I1"/>
    <mergeCell ref="J1:AF1"/>
    <mergeCell ref="A2:AF2"/>
    <mergeCell ref="A3:F3"/>
    <mergeCell ref="G3:AE3"/>
    <mergeCell ref="A4:S4"/>
    <mergeCell ref="T4:X4"/>
    <mergeCell ref="Y4:AF4"/>
    <mergeCell ref="A17:C17"/>
    <mergeCell ref="D17:K17"/>
    <mergeCell ref="L17:AF17"/>
    <mergeCell ref="A18:C18"/>
    <mergeCell ref="D18:K18"/>
    <mergeCell ref="L18:AF18"/>
    <mergeCell ref="A15:C15"/>
    <mergeCell ref="D15:K15"/>
    <mergeCell ref="L15:AF15"/>
    <mergeCell ref="A16:C16"/>
    <mergeCell ref="D16:K16"/>
    <mergeCell ref="L16:AF16"/>
    <mergeCell ref="A11:F11"/>
    <mergeCell ref="G11:AE11"/>
    <mergeCell ref="A12:AF12"/>
    <mergeCell ref="A13:AF13"/>
    <mergeCell ref="A14:C14"/>
    <mergeCell ref="D14:K14"/>
    <mergeCell ref="L14:AF14"/>
    <mergeCell ref="A25:AF25"/>
    <mergeCell ref="A26:AF26"/>
    <mergeCell ref="A27:AF27"/>
    <mergeCell ref="A28:AF28"/>
    <mergeCell ref="A29:AF29"/>
    <mergeCell ref="A30:AF30"/>
    <mergeCell ref="A23:C23"/>
    <mergeCell ref="D23:K23"/>
    <mergeCell ref="L23:AF23"/>
    <mergeCell ref="A24:C24"/>
    <mergeCell ref="D24:K24"/>
    <mergeCell ref="L24:AF24"/>
    <mergeCell ref="A19:AF19"/>
    <mergeCell ref="A20:AF20"/>
    <mergeCell ref="A21:C21"/>
    <mergeCell ref="D21:K21"/>
    <mergeCell ref="L21:AF21"/>
    <mergeCell ref="A22:C22"/>
    <mergeCell ref="D22:K22"/>
    <mergeCell ref="L22:AF22"/>
    <mergeCell ref="A41:C41"/>
    <mergeCell ref="D41:AF41"/>
    <mergeCell ref="A42:C42"/>
    <mergeCell ref="D42:AF42"/>
    <mergeCell ref="A43:C43"/>
    <mergeCell ref="D43:AF43"/>
    <mergeCell ref="A37:AF37"/>
    <mergeCell ref="A38:C38"/>
    <mergeCell ref="D38:AF38"/>
    <mergeCell ref="A39:C39"/>
    <mergeCell ref="D39:AF39"/>
    <mergeCell ref="A40:C40"/>
    <mergeCell ref="D40:AF40"/>
    <mergeCell ref="A31:AF31"/>
    <mergeCell ref="A32:AF32"/>
    <mergeCell ref="A33:AF33"/>
    <mergeCell ref="A34:AF34"/>
    <mergeCell ref="A35:AF35"/>
    <mergeCell ref="A36:AF36"/>
    <mergeCell ref="A54:V54"/>
    <mergeCell ref="W54:Y54"/>
    <mergeCell ref="Z54:AC54"/>
    <mergeCell ref="AD54:AF54"/>
    <mergeCell ref="A55:V55"/>
    <mergeCell ref="W55:Y55"/>
    <mergeCell ref="Z55:AC55"/>
    <mergeCell ref="AD55:AF55"/>
    <mergeCell ref="A51:AF51"/>
    <mergeCell ref="A52:V52"/>
    <mergeCell ref="W52:Y52"/>
    <mergeCell ref="Z52:AC52"/>
    <mergeCell ref="AD52:AF52"/>
    <mergeCell ref="A53:AF53"/>
    <mergeCell ref="A44:C44"/>
    <mergeCell ref="A45:C45"/>
    <mergeCell ref="A46:C46"/>
    <mergeCell ref="A47:C47"/>
    <mergeCell ref="D47:AF47"/>
    <mergeCell ref="A48:C48"/>
    <mergeCell ref="D48:AF48"/>
    <mergeCell ref="D44:AF44"/>
    <mergeCell ref="D45:AF45"/>
    <mergeCell ref="D46:AF46"/>
    <mergeCell ref="A61:AF61"/>
    <mergeCell ref="A62:D62"/>
    <mergeCell ref="E62:V62"/>
    <mergeCell ref="W62:Y62"/>
    <mergeCell ref="Z62:AC62"/>
    <mergeCell ref="AD62:AF62"/>
    <mergeCell ref="A58:V58"/>
    <mergeCell ref="W58:Y58"/>
    <mergeCell ref="Z58:AC58"/>
    <mergeCell ref="AD58:AF58"/>
    <mergeCell ref="A60:V60"/>
    <mergeCell ref="W60:Y60"/>
    <mergeCell ref="Z60:AC60"/>
    <mergeCell ref="AD60:AF60"/>
    <mergeCell ref="A59:V59"/>
    <mergeCell ref="W59:Y59"/>
    <mergeCell ref="A56:V56"/>
    <mergeCell ref="W56:Y56"/>
    <mergeCell ref="Z56:AC56"/>
    <mergeCell ref="AD56:AF56"/>
    <mergeCell ref="A57:V57"/>
    <mergeCell ref="W57:Y57"/>
    <mergeCell ref="Z57:AC57"/>
    <mergeCell ref="AD57:AF57"/>
    <mergeCell ref="Z59:AC59"/>
    <mergeCell ref="AD59:AF59"/>
    <mergeCell ref="A65:D65"/>
    <mergeCell ref="E65:V65"/>
    <mergeCell ref="W65:Y65"/>
    <mergeCell ref="Z65:AC65"/>
    <mergeCell ref="AD65:AF65"/>
    <mergeCell ref="A66:D66"/>
    <mergeCell ref="E66:V66"/>
    <mergeCell ref="W66:Y66"/>
    <mergeCell ref="Z66:AC66"/>
    <mergeCell ref="AD66:AF66"/>
    <mergeCell ref="A63:D63"/>
    <mergeCell ref="E63:V63"/>
    <mergeCell ref="W63:Y63"/>
    <mergeCell ref="Z63:AC63"/>
    <mergeCell ref="AD63:AF63"/>
    <mergeCell ref="A64:D64"/>
    <mergeCell ref="E64:V64"/>
    <mergeCell ref="W64:Y64"/>
    <mergeCell ref="Z64:AC64"/>
    <mergeCell ref="AD64:AF64"/>
    <mergeCell ref="A69:D69"/>
    <mergeCell ref="E69:V69"/>
    <mergeCell ref="W69:Y69"/>
    <mergeCell ref="Z69:AC69"/>
    <mergeCell ref="AD69:AF69"/>
    <mergeCell ref="A70:D70"/>
    <mergeCell ref="E70:V70"/>
    <mergeCell ref="W70:Y70"/>
    <mergeCell ref="Z70:AC70"/>
    <mergeCell ref="AD70:AF70"/>
    <mergeCell ref="A67:D67"/>
    <mergeCell ref="E67:V67"/>
    <mergeCell ref="W67:Y67"/>
    <mergeCell ref="Z67:AC67"/>
    <mergeCell ref="AD67:AF67"/>
    <mergeCell ref="A68:D68"/>
    <mergeCell ref="E68:V68"/>
    <mergeCell ref="W68:Y68"/>
    <mergeCell ref="Z68:AC68"/>
    <mergeCell ref="AD68:AF68"/>
    <mergeCell ref="A72:D72"/>
    <mergeCell ref="E72:V72"/>
    <mergeCell ref="W72:Y72"/>
    <mergeCell ref="Z72:AC72"/>
    <mergeCell ref="AD72:AF72"/>
    <mergeCell ref="A71:D71"/>
    <mergeCell ref="E71:V71"/>
    <mergeCell ref="W71:Y71"/>
    <mergeCell ref="Z71:AC71"/>
    <mergeCell ref="AD71:AF71"/>
    <mergeCell ref="A203:D203"/>
    <mergeCell ref="E203:V203"/>
    <mergeCell ref="W203:Y203"/>
    <mergeCell ref="Z203:AC203"/>
    <mergeCell ref="AD203:AF203"/>
    <mergeCell ref="A152:V152"/>
    <mergeCell ref="W152:Y152"/>
    <mergeCell ref="Z152:AC152"/>
    <mergeCell ref="AD152:AF152"/>
    <mergeCell ref="A73:D73"/>
    <mergeCell ref="E73:V73"/>
    <mergeCell ref="W73:Y73"/>
    <mergeCell ref="Z73:AC73"/>
    <mergeCell ref="AD73:AF73"/>
    <mergeCell ref="A75:D75"/>
    <mergeCell ref="E75:V75"/>
    <mergeCell ref="A79:D79"/>
    <mergeCell ref="E79:V79"/>
    <mergeCell ref="W79:Y79"/>
    <mergeCell ref="Z79:AC79"/>
    <mergeCell ref="AD79:AF79"/>
    <mergeCell ref="A132:D132"/>
    <mergeCell ref="W77:Y77"/>
    <mergeCell ref="Z77:AC77"/>
    <mergeCell ref="AD77:AF77"/>
    <mergeCell ref="A78:D78"/>
    <mergeCell ref="E78:V78"/>
    <mergeCell ref="W78:Y78"/>
    <mergeCell ref="Z78:AC78"/>
    <mergeCell ref="AD78:AF78"/>
    <mergeCell ref="A83:D83"/>
    <mergeCell ref="E83:V83"/>
    <mergeCell ref="W83:Y83"/>
    <mergeCell ref="Z83:AC83"/>
    <mergeCell ref="AD83:AF83"/>
    <mergeCell ref="A84:D84"/>
    <mergeCell ref="E84:V84"/>
    <mergeCell ref="W84:Y84"/>
    <mergeCell ref="Z84:AC84"/>
    <mergeCell ref="AD84:AF84"/>
    <mergeCell ref="A80:D80"/>
    <mergeCell ref="E80:V80"/>
    <mergeCell ref="W80:Y80"/>
    <mergeCell ref="Z80:AC80"/>
    <mergeCell ref="AD80:AF80"/>
    <mergeCell ref="A81:D81"/>
    <mergeCell ref="E81:V81"/>
    <mergeCell ref="W81:Y81"/>
    <mergeCell ref="Z81:AC81"/>
    <mergeCell ref="AD81:AF81"/>
    <mergeCell ref="A87:D87"/>
    <mergeCell ref="E87:V87"/>
    <mergeCell ref="W87:Y87"/>
    <mergeCell ref="Z87:AC87"/>
    <mergeCell ref="AD87:AF87"/>
    <mergeCell ref="A88:D88"/>
    <mergeCell ref="E88:V88"/>
    <mergeCell ref="W88:Y88"/>
    <mergeCell ref="Z88:AC88"/>
    <mergeCell ref="AD88:AF88"/>
    <mergeCell ref="A85:D85"/>
    <mergeCell ref="E85:V85"/>
    <mergeCell ref="W85:Y85"/>
    <mergeCell ref="Z85:AC85"/>
    <mergeCell ref="AD85:AF85"/>
    <mergeCell ref="A86:D86"/>
    <mergeCell ref="E86:V86"/>
    <mergeCell ref="W86:Y86"/>
    <mergeCell ref="Z86:AC86"/>
    <mergeCell ref="AD86:AF86"/>
    <mergeCell ref="A91:D91"/>
    <mergeCell ref="E91:V91"/>
    <mergeCell ref="W91:Y91"/>
    <mergeCell ref="Z91:AC91"/>
    <mergeCell ref="AD91:AF91"/>
    <mergeCell ref="A92:D92"/>
    <mergeCell ref="E92:V92"/>
    <mergeCell ref="W92:Y92"/>
    <mergeCell ref="Z92:AC92"/>
    <mergeCell ref="AD92:AF92"/>
    <mergeCell ref="A89:D89"/>
    <mergeCell ref="E89:V89"/>
    <mergeCell ref="W89:Y89"/>
    <mergeCell ref="Z89:AC89"/>
    <mergeCell ref="AD89:AF89"/>
    <mergeCell ref="A90:D90"/>
    <mergeCell ref="E90:V90"/>
    <mergeCell ref="W90:Y90"/>
    <mergeCell ref="Z90:AC90"/>
    <mergeCell ref="AD90:AF90"/>
    <mergeCell ref="A95:D95"/>
    <mergeCell ref="E95:V95"/>
    <mergeCell ref="W95:Y95"/>
    <mergeCell ref="Z95:AC95"/>
    <mergeCell ref="AD95:AF95"/>
    <mergeCell ref="A98:D98"/>
    <mergeCell ref="E98:V98"/>
    <mergeCell ref="W98:Y98"/>
    <mergeCell ref="Z98:AC98"/>
    <mergeCell ref="AD98:AF98"/>
    <mergeCell ref="A93:D93"/>
    <mergeCell ref="E93:V93"/>
    <mergeCell ref="W93:Y93"/>
    <mergeCell ref="Z93:AC93"/>
    <mergeCell ref="AD93:AF93"/>
    <mergeCell ref="A94:D94"/>
    <mergeCell ref="E94:V94"/>
    <mergeCell ref="W94:Y94"/>
    <mergeCell ref="Z94:AC94"/>
    <mergeCell ref="AD94:AF94"/>
    <mergeCell ref="W97:Y97"/>
    <mergeCell ref="Z97:AC97"/>
    <mergeCell ref="AD97:AF97"/>
    <mergeCell ref="A96:D96"/>
    <mergeCell ref="E96:V96"/>
    <mergeCell ref="W96:Y96"/>
    <mergeCell ref="Z96:AC96"/>
    <mergeCell ref="W100:Y100"/>
    <mergeCell ref="Z100:AC100"/>
    <mergeCell ref="AD100:AF100"/>
    <mergeCell ref="A101:D101"/>
    <mergeCell ref="E101:V101"/>
    <mergeCell ref="W101:Y101"/>
    <mergeCell ref="Z101:AC101"/>
    <mergeCell ref="AD101:AF101"/>
    <mergeCell ref="A99:D99"/>
    <mergeCell ref="E99:V99"/>
    <mergeCell ref="W99:Y99"/>
    <mergeCell ref="Z99:AC99"/>
    <mergeCell ref="AD99:AF99"/>
    <mergeCell ref="A206:D206"/>
    <mergeCell ref="E206:V206"/>
    <mergeCell ref="W206:Y206"/>
    <mergeCell ref="Z206:AC206"/>
    <mergeCell ref="AD206:AF206"/>
    <mergeCell ref="Z108:AC108"/>
    <mergeCell ref="AD108:AF108"/>
    <mergeCell ref="A109:D109"/>
    <mergeCell ref="E109:V109"/>
    <mergeCell ref="W109:Y109"/>
    <mergeCell ref="Z109:AC109"/>
    <mergeCell ref="AD109:AF109"/>
    <mergeCell ref="A106:D106"/>
    <mergeCell ref="E106:V106"/>
    <mergeCell ref="W106:Y106"/>
    <mergeCell ref="Z106:AC106"/>
    <mergeCell ref="AD106:AF106"/>
    <mergeCell ref="A107:D107"/>
    <mergeCell ref="E107:V107"/>
    <mergeCell ref="A252:D252"/>
    <mergeCell ref="E252:V252"/>
    <mergeCell ref="W252:Y252"/>
    <mergeCell ref="Z252:AC252"/>
    <mergeCell ref="AD252:AF252"/>
    <mergeCell ref="A104:D104"/>
    <mergeCell ref="E104:V104"/>
    <mergeCell ref="W104:Y104"/>
    <mergeCell ref="Z104:AC104"/>
    <mergeCell ref="AD104:AF104"/>
    <mergeCell ref="A105:D105"/>
    <mergeCell ref="E105:V105"/>
    <mergeCell ref="W105:Y105"/>
    <mergeCell ref="Z105:AC105"/>
    <mergeCell ref="AD105:AF105"/>
    <mergeCell ref="A102:D102"/>
    <mergeCell ref="E102:V102"/>
    <mergeCell ref="W102:Y102"/>
    <mergeCell ref="Z102:AC102"/>
    <mergeCell ref="AD102:AF102"/>
    <mergeCell ref="A103:D103"/>
    <mergeCell ref="E103:V103"/>
    <mergeCell ref="W103:Y103"/>
    <mergeCell ref="Z103:AC103"/>
    <mergeCell ref="AD103:AF103"/>
    <mergeCell ref="AD215:AF215"/>
    <mergeCell ref="A215:D215"/>
    <mergeCell ref="E215:V215"/>
    <mergeCell ref="W215:Y215"/>
    <mergeCell ref="A108:D108"/>
    <mergeCell ref="E108:V108"/>
    <mergeCell ref="W108:Y108"/>
    <mergeCell ref="W107:Y107"/>
    <mergeCell ref="Z107:AC107"/>
    <mergeCell ref="AD107:AF107"/>
    <mergeCell ref="A112:D112"/>
    <mergeCell ref="E112:V112"/>
    <mergeCell ref="W112:Y112"/>
    <mergeCell ref="Z112:AC112"/>
    <mergeCell ref="AD112:AF112"/>
    <mergeCell ref="A113:D113"/>
    <mergeCell ref="E113:V113"/>
    <mergeCell ref="W113:Y113"/>
    <mergeCell ref="Z113:AC113"/>
    <mergeCell ref="AD113:AF113"/>
    <mergeCell ref="A110:D110"/>
    <mergeCell ref="E110:V110"/>
    <mergeCell ref="W110:Y110"/>
    <mergeCell ref="Z110:AC110"/>
    <mergeCell ref="AD110:AF110"/>
    <mergeCell ref="A111:D111"/>
    <mergeCell ref="E111:V111"/>
    <mergeCell ref="W111:Y111"/>
    <mergeCell ref="Z111:AC111"/>
    <mergeCell ref="AD111:AF111"/>
    <mergeCell ref="A118:D118"/>
    <mergeCell ref="E118:V118"/>
    <mergeCell ref="W118:Y118"/>
    <mergeCell ref="Z118:AC118"/>
    <mergeCell ref="AD118:AF118"/>
    <mergeCell ref="A169:D169"/>
    <mergeCell ref="E169:V169"/>
    <mergeCell ref="W169:Y169"/>
    <mergeCell ref="Z169:AC169"/>
    <mergeCell ref="AD169:AF169"/>
    <mergeCell ref="A117:D117"/>
    <mergeCell ref="E117:V117"/>
    <mergeCell ref="W117:Y117"/>
    <mergeCell ref="Z117:AC117"/>
    <mergeCell ref="AD117:AF117"/>
    <mergeCell ref="A180:D180"/>
    <mergeCell ref="E180:V180"/>
    <mergeCell ref="W180:Y180"/>
    <mergeCell ref="Z180:AC180"/>
    <mergeCell ref="AD180:AF180"/>
    <mergeCell ref="A121:D121"/>
    <mergeCell ref="E121:V121"/>
    <mergeCell ref="W121:Y121"/>
    <mergeCell ref="Z121:AC121"/>
    <mergeCell ref="AD121:AF121"/>
    <mergeCell ref="A122:D122"/>
    <mergeCell ref="E122:V122"/>
    <mergeCell ref="W122:Y122"/>
    <mergeCell ref="Z122:AC122"/>
    <mergeCell ref="AD122:AF122"/>
    <mergeCell ref="A119:D119"/>
    <mergeCell ref="E119:V119"/>
    <mergeCell ref="W119:Y119"/>
    <mergeCell ref="Z119:AC119"/>
    <mergeCell ref="AD119:AF119"/>
    <mergeCell ref="A120:D120"/>
    <mergeCell ref="E120:V120"/>
    <mergeCell ref="W120:Y120"/>
    <mergeCell ref="Z120:AC120"/>
    <mergeCell ref="AD120:AF120"/>
    <mergeCell ref="A124:D124"/>
    <mergeCell ref="E124:V124"/>
    <mergeCell ref="W124:Y124"/>
    <mergeCell ref="Z124:AC124"/>
    <mergeCell ref="AD124:AF124"/>
    <mergeCell ref="A125:D125"/>
    <mergeCell ref="E125:V125"/>
    <mergeCell ref="W125:Y125"/>
    <mergeCell ref="Z125:AC125"/>
    <mergeCell ref="AD125:AF125"/>
    <mergeCell ref="A123:D123"/>
    <mergeCell ref="E123:V123"/>
    <mergeCell ref="W123:Y123"/>
    <mergeCell ref="Z123:AC123"/>
    <mergeCell ref="AD123:AF123"/>
    <mergeCell ref="A128:D128"/>
    <mergeCell ref="E128:V128"/>
    <mergeCell ref="W128:Y128"/>
    <mergeCell ref="Z128:AC128"/>
    <mergeCell ref="AD128:AF128"/>
    <mergeCell ref="A129:D129"/>
    <mergeCell ref="E129:V129"/>
    <mergeCell ref="W129:Y129"/>
    <mergeCell ref="Z129:AC129"/>
    <mergeCell ref="AD129:AF129"/>
    <mergeCell ref="A126:V126"/>
    <mergeCell ref="W126:Y126"/>
    <mergeCell ref="Z126:AC126"/>
    <mergeCell ref="AD126:AF126"/>
    <mergeCell ref="A127:D127"/>
    <mergeCell ref="E127:V127"/>
    <mergeCell ref="W127:Y127"/>
    <mergeCell ref="Z127:AC127"/>
    <mergeCell ref="AD127:AF127"/>
    <mergeCell ref="A130:D130"/>
    <mergeCell ref="E130:V130"/>
    <mergeCell ref="W130:Y130"/>
    <mergeCell ref="Z130:AC130"/>
    <mergeCell ref="AD130:AF130"/>
    <mergeCell ref="A131:D131"/>
    <mergeCell ref="E131:V131"/>
    <mergeCell ref="W131:Y131"/>
    <mergeCell ref="Z131:AC131"/>
    <mergeCell ref="AD131:AF131"/>
    <mergeCell ref="A141:D141"/>
    <mergeCell ref="E141:V141"/>
    <mergeCell ref="W141:Y141"/>
    <mergeCell ref="Z141:AC141"/>
    <mergeCell ref="AD141:AF141"/>
    <mergeCell ref="A135:D135"/>
    <mergeCell ref="E135:V135"/>
    <mergeCell ref="W135:Y135"/>
    <mergeCell ref="Z135:AC135"/>
    <mergeCell ref="AD135:AF135"/>
    <mergeCell ref="A133:D133"/>
    <mergeCell ref="E133:V133"/>
    <mergeCell ref="W133:Y133"/>
    <mergeCell ref="Z133:AC133"/>
    <mergeCell ref="AD133:AF133"/>
    <mergeCell ref="A136:D136"/>
    <mergeCell ref="E136:V136"/>
    <mergeCell ref="W136:Y136"/>
    <mergeCell ref="A139:D139"/>
    <mergeCell ref="E139:V139"/>
    <mergeCell ref="W139:Y139"/>
    <mergeCell ref="Z139:AC139"/>
    <mergeCell ref="AD139:AF139"/>
    <mergeCell ref="A137:D137"/>
    <mergeCell ref="E137:V137"/>
    <mergeCell ref="W137:Y137"/>
    <mergeCell ref="Z137:AC137"/>
    <mergeCell ref="AD137:AF137"/>
    <mergeCell ref="A138:D138"/>
    <mergeCell ref="E138:V138"/>
    <mergeCell ref="W138:Y138"/>
    <mergeCell ref="Z138:AC138"/>
    <mergeCell ref="AD138:AF138"/>
    <mergeCell ref="Z136:AC136"/>
    <mergeCell ref="AD136:AF136"/>
    <mergeCell ref="A145:AF145"/>
    <mergeCell ref="A146:AF146"/>
    <mergeCell ref="A147:V147"/>
    <mergeCell ref="W147:Y147"/>
    <mergeCell ref="Z147:AC147"/>
    <mergeCell ref="AD147:AF147"/>
    <mergeCell ref="A143:D143"/>
    <mergeCell ref="E143:V143"/>
    <mergeCell ref="W143:Y143"/>
    <mergeCell ref="Z143:AC143"/>
    <mergeCell ref="AD143:AF143"/>
    <mergeCell ref="A144:V144"/>
    <mergeCell ref="W144:Y144"/>
    <mergeCell ref="Z144:AC144"/>
    <mergeCell ref="AD144:AF144"/>
    <mergeCell ref="A142:D142"/>
    <mergeCell ref="E142:V142"/>
    <mergeCell ref="W142:Y142"/>
    <mergeCell ref="Z142:AC142"/>
    <mergeCell ref="AD142:AF142"/>
    <mergeCell ref="A154:AF154"/>
    <mergeCell ref="A155:D155"/>
    <mergeCell ref="E155:V155"/>
    <mergeCell ref="W155:Y155"/>
    <mergeCell ref="Z155:AC155"/>
    <mergeCell ref="AD155:AF155"/>
    <mergeCell ref="A151:V151"/>
    <mergeCell ref="W151:Y151"/>
    <mergeCell ref="Z151:AC151"/>
    <mergeCell ref="AD151:AF151"/>
    <mergeCell ref="A153:V153"/>
    <mergeCell ref="W153:Y153"/>
    <mergeCell ref="Z153:AC153"/>
    <mergeCell ref="AD153:AF153"/>
    <mergeCell ref="A148:AF148"/>
    <mergeCell ref="A149:V149"/>
    <mergeCell ref="W149:Y149"/>
    <mergeCell ref="Z149:AC149"/>
    <mergeCell ref="AD149:AF149"/>
    <mergeCell ref="A150:V150"/>
    <mergeCell ref="W150:Y150"/>
    <mergeCell ref="Z150:AC150"/>
    <mergeCell ref="AD150:AF150"/>
    <mergeCell ref="E160:V160"/>
    <mergeCell ref="W160:Y160"/>
    <mergeCell ref="Z160:AC160"/>
    <mergeCell ref="AD160:AF160"/>
    <mergeCell ref="A161:D161"/>
    <mergeCell ref="E161:V161"/>
    <mergeCell ref="W161:Y161"/>
    <mergeCell ref="Z161:AC161"/>
    <mergeCell ref="AD161:AF161"/>
    <mergeCell ref="A156:D156"/>
    <mergeCell ref="E156:V156"/>
    <mergeCell ref="W156:Y156"/>
    <mergeCell ref="Z156:AC156"/>
    <mergeCell ref="AD156:AF156"/>
    <mergeCell ref="A157:D157"/>
    <mergeCell ref="E157:V157"/>
    <mergeCell ref="W157:Y157"/>
    <mergeCell ref="Z157:AC157"/>
    <mergeCell ref="AD157:AF157"/>
    <mergeCell ref="A168:D168"/>
    <mergeCell ref="E168:V168"/>
    <mergeCell ref="W168:Y168"/>
    <mergeCell ref="Z168:AC168"/>
    <mergeCell ref="AD168:AF168"/>
    <mergeCell ref="A170:D170"/>
    <mergeCell ref="E170:V170"/>
    <mergeCell ref="W170:Y170"/>
    <mergeCell ref="Z170:AC170"/>
    <mergeCell ref="AD170:AF170"/>
    <mergeCell ref="A164:D164"/>
    <mergeCell ref="E164:V164"/>
    <mergeCell ref="W164:Y164"/>
    <mergeCell ref="Z164:AC164"/>
    <mergeCell ref="AD164:AF164"/>
    <mergeCell ref="E165:V165"/>
    <mergeCell ref="W165:Y165"/>
    <mergeCell ref="Z165:AC165"/>
    <mergeCell ref="AD165:AF165"/>
    <mergeCell ref="A173:D173"/>
    <mergeCell ref="E173:V173"/>
    <mergeCell ref="W173:Y173"/>
    <mergeCell ref="Z173:AC173"/>
    <mergeCell ref="AD173:AF173"/>
    <mergeCell ref="A174:D174"/>
    <mergeCell ref="E174:V174"/>
    <mergeCell ref="W174:Y174"/>
    <mergeCell ref="Z174:AC174"/>
    <mergeCell ref="AD174:AF174"/>
    <mergeCell ref="A171:D171"/>
    <mergeCell ref="E171:V171"/>
    <mergeCell ref="W171:Y171"/>
    <mergeCell ref="Z171:AC171"/>
    <mergeCell ref="AD171:AF171"/>
    <mergeCell ref="A172:D172"/>
    <mergeCell ref="E172:V172"/>
    <mergeCell ref="W172:Y172"/>
    <mergeCell ref="Z172:AC172"/>
    <mergeCell ref="AD172:AF172"/>
    <mergeCell ref="A177:D177"/>
    <mergeCell ref="E177:V177"/>
    <mergeCell ref="W177:Y177"/>
    <mergeCell ref="Z177:AC177"/>
    <mergeCell ref="AD177:AF177"/>
    <mergeCell ref="A178:D178"/>
    <mergeCell ref="E178:V178"/>
    <mergeCell ref="W178:Y178"/>
    <mergeCell ref="Z178:AC178"/>
    <mergeCell ref="AD178:AF178"/>
    <mergeCell ref="A175:D175"/>
    <mergeCell ref="E175:V175"/>
    <mergeCell ref="W175:Y175"/>
    <mergeCell ref="Z175:AC175"/>
    <mergeCell ref="AD175:AF175"/>
    <mergeCell ref="A176:D176"/>
    <mergeCell ref="E176:V176"/>
    <mergeCell ref="W176:Y176"/>
    <mergeCell ref="Z176:AC176"/>
    <mergeCell ref="AD176:AF176"/>
    <mergeCell ref="A184:D184"/>
    <mergeCell ref="E184:V184"/>
    <mergeCell ref="W184:Y184"/>
    <mergeCell ref="Z184:AC184"/>
    <mergeCell ref="AD184:AF184"/>
    <mergeCell ref="A185:D185"/>
    <mergeCell ref="E185:V185"/>
    <mergeCell ref="W185:Y185"/>
    <mergeCell ref="Z185:AC185"/>
    <mergeCell ref="AD185:AF185"/>
    <mergeCell ref="A183:D183"/>
    <mergeCell ref="E183:V183"/>
    <mergeCell ref="W183:Y183"/>
    <mergeCell ref="Z183:AC183"/>
    <mergeCell ref="AD183:AF183"/>
    <mergeCell ref="A179:D179"/>
    <mergeCell ref="E179:V179"/>
    <mergeCell ref="W179:Y179"/>
    <mergeCell ref="Z179:AC179"/>
    <mergeCell ref="AD179:AF179"/>
    <mergeCell ref="A182:D182"/>
    <mergeCell ref="E182:V182"/>
    <mergeCell ref="W182:Y182"/>
    <mergeCell ref="Z182:AC182"/>
    <mergeCell ref="AD182:AF182"/>
    <mergeCell ref="A181:D181"/>
    <mergeCell ref="E181:V181"/>
    <mergeCell ref="W181:Y181"/>
    <mergeCell ref="Z181:AC181"/>
    <mergeCell ref="AD181:AF181"/>
    <mergeCell ref="A188:D188"/>
    <mergeCell ref="E188:V188"/>
    <mergeCell ref="W188:Y188"/>
    <mergeCell ref="Z188:AC188"/>
    <mergeCell ref="AD188:AF188"/>
    <mergeCell ref="A189:D189"/>
    <mergeCell ref="E189:V189"/>
    <mergeCell ref="W189:Y189"/>
    <mergeCell ref="Z189:AC189"/>
    <mergeCell ref="AD189:AF189"/>
    <mergeCell ref="A186:D186"/>
    <mergeCell ref="E186:V186"/>
    <mergeCell ref="W186:Y186"/>
    <mergeCell ref="Z186:AC186"/>
    <mergeCell ref="AD186:AF186"/>
    <mergeCell ref="A187:D187"/>
    <mergeCell ref="E187:V187"/>
    <mergeCell ref="W187:Y187"/>
    <mergeCell ref="Z187:AC187"/>
    <mergeCell ref="AD187:AF187"/>
    <mergeCell ref="A193:D193"/>
    <mergeCell ref="E193:V193"/>
    <mergeCell ref="W193:Y193"/>
    <mergeCell ref="Z193:AC193"/>
    <mergeCell ref="AD193:AF193"/>
    <mergeCell ref="A194:D194"/>
    <mergeCell ref="E194:V194"/>
    <mergeCell ref="W194:Y194"/>
    <mergeCell ref="Z194:AC194"/>
    <mergeCell ref="AD194:AF194"/>
    <mergeCell ref="A190:D190"/>
    <mergeCell ref="E190:V190"/>
    <mergeCell ref="W190:Y190"/>
    <mergeCell ref="Z190:AC190"/>
    <mergeCell ref="AD190:AF190"/>
    <mergeCell ref="A192:D192"/>
    <mergeCell ref="E192:V192"/>
    <mergeCell ref="W192:Y192"/>
    <mergeCell ref="Z192:AC192"/>
    <mergeCell ref="AD192:AF192"/>
    <mergeCell ref="A201:D201"/>
    <mergeCell ref="E201:V201"/>
    <mergeCell ref="W201:Y201"/>
    <mergeCell ref="Z201:AC201"/>
    <mergeCell ref="AD201:AF201"/>
    <mergeCell ref="A197:D197"/>
    <mergeCell ref="E197:V197"/>
    <mergeCell ref="W197:Y197"/>
    <mergeCell ref="Z197:AC197"/>
    <mergeCell ref="AD197:AF197"/>
    <mergeCell ref="A200:D200"/>
    <mergeCell ref="E200:V200"/>
    <mergeCell ref="W200:Y200"/>
    <mergeCell ref="Z200:AC200"/>
    <mergeCell ref="AD200:AF200"/>
    <mergeCell ref="A195:D195"/>
    <mergeCell ref="E195:V195"/>
    <mergeCell ref="W195:Y195"/>
    <mergeCell ref="Z195:AC195"/>
    <mergeCell ref="AD195:AF195"/>
    <mergeCell ref="A196:D196"/>
    <mergeCell ref="E196:V196"/>
    <mergeCell ref="W196:Y196"/>
    <mergeCell ref="Z196:AC196"/>
    <mergeCell ref="AD196:AF196"/>
    <mergeCell ref="A198:D198"/>
    <mergeCell ref="E198:V198"/>
    <mergeCell ref="W198:Y198"/>
    <mergeCell ref="Z198:AC198"/>
    <mergeCell ref="AD198:AF198"/>
    <mergeCell ref="Z199:AC199"/>
    <mergeCell ref="AD199:AF199"/>
    <mergeCell ref="A205:D205"/>
    <mergeCell ref="E205:V205"/>
    <mergeCell ref="W205:Y205"/>
    <mergeCell ref="Z205:AC205"/>
    <mergeCell ref="AD205:AF205"/>
    <mergeCell ref="A208:D208"/>
    <mergeCell ref="E208:V208"/>
    <mergeCell ref="W208:Y208"/>
    <mergeCell ref="Z208:AC208"/>
    <mergeCell ref="AD208:AF208"/>
    <mergeCell ref="W202:Y202"/>
    <mergeCell ref="Z202:AC202"/>
    <mergeCell ref="AD202:AF202"/>
    <mergeCell ref="A204:D204"/>
    <mergeCell ref="E204:V204"/>
    <mergeCell ref="W204:Y204"/>
    <mergeCell ref="Z204:AC204"/>
    <mergeCell ref="AD204:AF204"/>
    <mergeCell ref="A202:D202"/>
    <mergeCell ref="E202:V202"/>
    <mergeCell ref="A211:D211"/>
    <mergeCell ref="E211:V211"/>
    <mergeCell ref="W211:Y211"/>
    <mergeCell ref="Z211:AC211"/>
    <mergeCell ref="AD211:AF211"/>
    <mergeCell ref="A212:D212"/>
    <mergeCell ref="E212:V212"/>
    <mergeCell ref="W212:Y212"/>
    <mergeCell ref="Z212:AC212"/>
    <mergeCell ref="AD212:AF212"/>
    <mergeCell ref="Z209:AC209"/>
    <mergeCell ref="AD209:AF209"/>
    <mergeCell ref="A210:D210"/>
    <mergeCell ref="E210:V210"/>
    <mergeCell ref="W210:Y210"/>
    <mergeCell ref="Z210:AC210"/>
    <mergeCell ref="AD210:AF210"/>
    <mergeCell ref="E217:V217"/>
    <mergeCell ref="W217:Y217"/>
    <mergeCell ref="Z217:AC217"/>
    <mergeCell ref="AD217:AF217"/>
    <mergeCell ref="A218:D218"/>
    <mergeCell ref="E218:V218"/>
    <mergeCell ref="W218:Y218"/>
    <mergeCell ref="Z218:AC218"/>
    <mergeCell ref="AD218:AF218"/>
    <mergeCell ref="A213:D213"/>
    <mergeCell ref="E213:V213"/>
    <mergeCell ref="W213:Y213"/>
    <mergeCell ref="Z213:AC213"/>
    <mergeCell ref="AD213:AF213"/>
    <mergeCell ref="A216:D216"/>
    <mergeCell ref="E216:V216"/>
    <mergeCell ref="W216:Y216"/>
    <mergeCell ref="Z216:AC216"/>
    <mergeCell ref="AD216:AF216"/>
    <mergeCell ref="A214:D214"/>
    <mergeCell ref="E214:V214"/>
    <mergeCell ref="W214:Y214"/>
    <mergeCell ref="Z214:AC214"/>
    <mergeCell ref="AD214:AF214"/>
    <mergeCell ref="A222:D222"/>
    <mergeCell ref="E222:V222"/>
    <mergeCell ref="W222:Y222"/>
    <mergeCell ref="Z222:AC222"/>
    <mergeCell ref="AD222:AF222"/>
    <mergeCell ref="A223:D223"/>
    <mergeCell ref="E223:V223"/>
    <mergeCell ref="W223:Y223"/>
    <mergeCell ref="Z223:AC223"/>
    <mergeCell ref="AD223:AF223"/>
    <mergeCell ref="A219:D219"/>
    <mergeCell ref="E219:V219"/>
    <mergeCell ref="W219:Y219"/>
    <mergeCell ref="Z219:AC219"/>
    <mergeCell ref="AD219:AF219"/>
    <mergeCell ref="A221:D221"/>
    <mergeCell ref="E221:V221"/>
    <mergeCell ref="W221:Y221"/>
    <mergeCell ref="Z221:AC221"/>
    <mergeCell ref="AD221:AF221"/>
    <mergeCell ref="A220:D220"/>
    <mergeCell ref="E220:V220"/>
    <mergeCell ref="W220:Y220"/>
    <mergeCell ref="Z220:AC220"/>
    <mergeCell ref="AD220:AF220"/>
    <mergeCell ref="A226:D226"/>
    <mergeCell ref="E226:V226"/>
    <mergeCell ref="W226:Y226"/>
    <mergeCell ref="Z226:AC226"/>
    <mergeCell ref="AD226:AF226"/>
    <mergeCell ref="A229:D229"/>
    <mergeCell ref="E229:V229"/>
    <mergeCell ref="W229:Y229"/>
    <mergeCell ref="Z229:AC229"/>
    <mergeCell ref="AD229:AF229"/>
    <mergeCell ref="A224:D224"/>
    <mergeCell ref="E224:V224"/>
    <mergeCell ref="W224:Y224"/>
    <mergeCell ref="Z224:AC224"/>
    <mergeCell ref="AD224:AF224"/>
    <mergeCell ref="A225:D225"/>
    <mergeCell ref="E225:V225"/>
    <mergeCell ref="W225:Y225"/>
    <mergeCell ref="Z225:AC225"/>
    <mergeCell ref="AD225:AF225"/>
    <mergeCell ref="Z227:AC227"/>
    <mergeCell ref="AD227:AF227"/>
    <mergeCell ref="Z228:AC228"/>
    <mergeCell ref="AD228:AF228"/>
    <mergeCell ref="W241:Y241"/>
    <mergeCell ref="Z241:AC241"/>
    <mergeCell ref="AD241:AF241"/>
    <mergeCell ref="A235:D235"/>
    <mergeCell ref="E235:V235"/>
    <mergeCell ref="W235:Y235"/>
    <mergeCell ref="Z235:AC235"/>
    <mergeCell ref="AD235:AF235"/>
    <mergeCell ref="A236:D236"/>
    <mergeCell ref="E236:V236"/>
    <mergeCell ref="W236:Y236"/>
    <mergeCell ref="Z236:AC236"/>
    <mergeCell ref="AD236:AF236"/>
    <mergeCell ref="A232:D232"/>
    <mergeCell ref="E232:V232"/>
    <mergeCell ref="W232:Y232"/>
    <mergeCell ref="Z232:AC232"/>
    <mergeCell ref="AD232:AF232"/>
    <mergeCell ref="A237:D237"/>
    <mergeCell ref="E237:V237"/>
    <mergeCell ref="W237:Y237"/>
    <mergeCell ref="Z237:AC237"/>
    <mergeCell ref="AD237:AF237"/>
    <mergeCell ref="A241:D241"/>
    <mergeCell ref="E241:V241"/>
    <mergeCell ref="A238:D238"/>
    <mergeCell ref="E238:V238"/>
    <mergeCell ref="W238:Y238"/>
    <mergeCell ref="Z238:AC238"/>
    <mergeCell ref="AD238:AF238"/>
    <mergeCell ref="A239:D239"/>
    <mergeCell ref="E239:V239"/>
    <mergeCell ref="A244:D244"/>
    <mergeCell ref="E244:V244"/>
    <mergeCell ref="W244:Y244"/>
    <mergeCell ref="Z244:AC244"/>
    <mergeCell ref="AD244:AF244"/>
    <mergeCell ref="A245:D245"/>
    <mergeCell ref="E245:V245"/>
    <mergeCell ref="W245:Y245"/>
    <mergeCell ref="Z245:AC245"/>
    <mergeCell ref="AD245:AF245"/>
    <mergeCell ref="A242:D242"/>
    <mergeCell ref="E242:V242"/>
    <mergeCell ref="W242:Y242"/>
    <mergeCell ref="Z242:AC242"/>
    <mergeCell ref="AD242:AF242"/>
    <mergeCell ref="A243:D243"/>
    <mergeCell ref="E243:V243"/>
    <mergeCell ref="W243:Y243"/>
    <mergeCell ref="Z243:AC243"/>
    <mergeCell ref="AD243:AF243"/>
    <mergeCell ref="Z253:AC253"/>
    <mergeCell ref="AD253:AF253"/>
    <mergeCell ref="A134:D134"/>
    <mergeCell ref="E134:V134"/>
    <mergeCell ref="W134:Y134"/>
    <mergeCell ref="Z134:AC134"/>
    <mergeCell ref="AD134:AF134"/>
    <mergeCell ref="A250:D250"/>
    <mergeCell ref="E250:V250"/>
    <mergeCell ref="W250:Y250"/>
    <mergeCell ref="Z250:AC250"/>
    <mergeCell ref="AD250:AF250"/>
    <mergeCell ref="A251:D251"/>
    <mergeCell ref="E251:V251"/>
    <mergeCell ref="W251:Y251"/>
    <mergeCell ref="Z251:AC251"/>
    <mergeCell ref="AD251:AF251"/>
    <mergeCell ref="A248:D248"/>
    <mergeCell ref="E248:V248"/>
    <mergeCell ref="W248:Y248"/>
    <mergeCell ref="Z248:AC248"/>
    <mergeCell ref="AD248:AF248"/>
    <mergeCell ref="A249:D249"/>
    <mergeCell ref="E249:V249"/>
    <mergeCell ref="W249:Y249"/>
    <mergeCell ref="Z249:AC249"/>
    <mergeCell ref="AD249:AF249"/>
    <mergeCell ref="A246:D246"/>
    <mergeCell ref="E246:V246"/>
    <mergeCell ref="W246:Y246"/>
    <mergeCell ref="Z246:AC246"/>
    <mergeCell ref="AD246:AF246"/>
    <mergeCell ref="A258:D258"/>
    <mergeCell ref="E258:V258"/>
    <mergeCell ref="W258:Y258"/>
    <mergeCell ref="Z258:AC258"/>
    <mergeCell ref="AD258:AF258"/>
    <mergeCell ref="A259:D259"/>
    <mergeCell ref="E259:V259"/>
    <mergeCell ref="W259:Y259"/>
    <mergeCell ref="Z259:AC259"/>
    <mergeCell ref="AD259:AF259"/>
    <mergeCell ref="A256:D256"/>
    <mergeCell ref="E256:V256"/>
    <mergeCell ref="W256:Y256"/>
    <mergeCell ref="Z256:AC256"/>
    <mergeCell ref="AD256:AF256"/>
    <mergeCell ref="A257:D257"/>
    <mergeCell ref="E257:V257"/>
    <mergeCell ref="W257:Y257"/>
    <mergeCell ref="Z257:AC257"/>
    <mergeCell ref="AD257:AF257"/>
    <mergeCell ref="A262:D262"/>
    <mergeCell ref="E262:V262"/>
    <mergeCell ref="W262:Y262"/>
    <mergeCell ref="Z262:AC262"/>
    <mergeCell ref="AD262:AF262"/>
    <mergeCell ref="A263:D263"/>
    <mergeCell ref="E263:V263"/>
    <mergeCell ref="W263:Y263"/>
    <mergeCell ref="Z263:AC263"/>
    <mergeCell ref="AD263:AF263"/>
    <mergeCell ref="A260:D260"/>
    <mergeCell ref="E260:V260"/>
    <mergeCell ref="W260:Y260"/>
    <mergeCell ref="Z260:AC260"/>
    <mergeCell ref="AD260:AF260"/>
    <mergeCell ref="A261:D261"/>
    <mergeCell ref="E261:V261"/>
    <mergeCell ref="W261:Y261"/>
    <mergeCell ref="Z261:AC261"/>
    <mergeCell ref="AD261:AF261"/>
    <mergeCell ref="A270:AF270"/>
    <mergeCell ref="A271:AF271"/>
    <mergeCell ref="B272:V272"/>
    <mergeCell ref="W272:Y272"/>
    <mergeCell ref="Z272:AC272"/>
    <mergeCell ref="AD272:AF272"/>
    <mergeCell ref="A267:AF267"/>
    <mergeCell ref="A268:AF268"/>
    <mergeCell ref="A269:Q269"/>
    <mergeCell ref="R269:Y269"/>
    <mergeCell ref="Z269:AC269"/>
    <mergeCell ref="AD269:AF269"/>
    <mergeCell ref="A264:V264"/>
    <mergeCell ref="W264:Y264"/>
    <mergeCell ref="Z264:AC264"/>
    <mergeCell ref="AD264:AF264"/>
    <mergeCell ref="A265:AF265"/>
    <mergeCell ref="A266:T266"/>
    <mergeCell ref="U266:V266"/>
    <mergeCell ref="W266:Y266"/>
    <mergeCell ref="Z266:AC266"/>
    <mergeCell ref="AD266:AF266"/>
    <mergeCell ref="A279:P279"/>
    <mergeCell ref="Q279:V279"/>
    <mergeCell ref="W279:Y279"/>
    <mergeCell ref="Z279:AC279"/>
    <mergeCell ref="AD279:AF279"/>
    <mergeCell ref="A280:AF280"/>
    <mergeCell ref="A276:V276"/>
    <mergeCell ref="W276:Y276"/>
    <mergeCell ref="Z276:AC276"/>
    <mergeCell ref="AD276:AF276"/>
    <mergeCell ref="A278:AF278"/>
    <mergeCell ref="A277:V277"/>
    <mergeCell ref="W277:Y277"/>
    <mergeCell ref="Z277:AC277"/>
    <mergeCell ref="AD277:AF277"/>
    <mergeCell ref="A273:AF273"/>
    <mergeCell ref="B274:V274"/>
    <mergeCell ref="W274:Y274"/>
    <mergeCell ref="Z274:AC274"/>
    <mergeCell ref="AD274:AF274"/>
    <mergeCell ref="B275:V275"/>
    <mergeCell ref="W275:Y275"/>
    <mergeCell ref="Z275:AC275"/>
    <mergeCell ref="AD275:AF275"/>
    <mergeCell ref="A286:P286"/>
    <mergeCell ref="Q286:V286"/>
    <mergeCell ref="W286:Y286"/>
    <mergeCell ref="Z286:AC286"/>
    <mergeCell ref="AD286:AF286"/>
    <mergeCell ref="A287:AF287"/>
    <mergeCell ref="A283:P283"/>
    <mergeCell ref="Q283:V283"/>
    <mergeCell ref="W283:Y283"/>
    <mergeCell ref="Z283:AC283"/>
    <mergeCell ref="AD283:AF283"/>
    <mergeCell ref="A285:P285"/>
    <mergeCell ref="Q285:V285"/>
    <mergeCell ref="W285:Y285"/>
    <mergeCell ref="Z285:AC285"/>
    <mergeCell ref="AD285:AF285"/>
    <mergeCell ref="A281:P281"/>
    <mergeCell ref="Q281:V281"/>
    <mergeCell ref="W281:Y281"/>
    <mergeCell ref="Z281:AC281"/>
    <mergeCell ref="AD281:AF281"/>
    <mergeCell ref="A282:P282"/>
    <mergeCell ref="Q282:V282"/>
    <mergeCell ref="W282:Y282"/>
    <mergeCell ref="Z282:AC282"/>
    <mergeCell ref="AD282:AF282"/>
    <mergeCell ref="A291:V291"/>
    <mergeCell ref="W291:Y291"/>
    <mergeCell ref="Z291:AC291"/>
    <mergeCell ref="AD291:AF291"/>
    <mergeCell ref="A292:V292"/>
    <mergeCell ref="W292:Y292"/>
    <mergeCell ref="Z292:AC292"/>
    <mergeCell ref="AD292:AF292"/>
    <mergeCell ref="A288:AF288"/>
    <mergeCell ref="A289:V289"/>
    <mergeCell ref="W289:Y289"/>
    <mergeCell ref="Z289:AC289"/>
    <mergeCell ref="AD289:AF289"/>
    <mergeCell ref="A290:V290"/>
    <mergeCell ref="W290:Y290"/>
    <mergeCell ref="Z290:AC290"/>
    <mergeCell ref="AD290:AF290"/>
    <mergeCell ref="A300:AF300"/>
    <mergeCell ref="A301:AF301"/>
    <mergeCell ref="A297:AF297"/>
    <mergeCell ref="A298:AF298"/>
    <mergeCell ref="A299:Q299"/>
    <mergeCell ref="R299:Y299"/>
    <mergeCell ref="Z299:AC299"/>
    <mergeCell ref="AD299:AF299"/>
    <mergeCell ref="A295:V295"/>
    <mergeCell ref="W295:Y295"/>
    <mergeCell ref="Z295:AC295"/>
    <mergeCell ref="AD295:AF295"/>
    <mergeCell ref="A296:V296"/>
    <mergeCell ref="W296:Y296"/>
    <mergeCell ref="Z296:AC296"/>
    <mergeCell ref="AD296:AF296"/>
    <mergeCell ref="A293:V293"/>
    <mergeCell ref="W293:Y293"/>
    <mergeCell ref="Z293:AC293"/>
    <mergeCell ref="AD293:AF293"/>
    <mergeCell ref="A294:V294"/>
    <mergeCell ref="W294:Y294"/>
    <mergeCell ref="Z294:AC294"/>
    <mergeCell ref="AD294:AF294"/>
    <mergeCell ref="B304:V304"/>
    <mergeCell ref="W304:Y304"/>
    <mergeCell ref="Z304:AC304"/>
    <mergeCell ref="AD304:AF304"/>
    <mergeCell ref="A305:AF305"/>
    <mergeCell ref="B306:V306"/>
    <mergeCell ref="W306:Y306"/>
    <mergeCell ref="Z306:AC306"/>
    <mergeCell ref="AD306:AF306"/>
    <mergeCell ref="B302:V302"/>
    <mergeCell ref="W302:Y302"/>
    <mergeCell ref="Z302:AC302"/>
    <mergeCell ref="AD302:AF302"/>
    <mergeCell ref="B303:V303"/>
    <mergeCell ref="W303:Y303"/>
    <mergeCell ref="Z303:AC303"/>
    <mergeCell ref="AD303:AF303"/>
    <mergeCell ref="B309:V309"/>
    <mergeCell ref="W309:Y309"/>
    <mergeCell ref="Z309:AC309"/>
    <mergeCell ref="AD309:AF309"/>
    <mergeCell ref="A310:AF310"/>
    <mergeCell ref="B311:V311"/>
    <mergeCell ref="W311:Y311"/>
    <mergeCell ref="Z311:AC311"/>
    <mergeCell ref="AD311:AF311"/>
    <mergeCell ref="B307:V307"/>
    <mergeCell ref="W307:Y307"/>
    <mergeCell ref="Z307:AC307"/>
    <mergeCell ref="AD307:AF307"/>
    <mergeCell ref="B308:V308"/>
    <mergeCell ref="W308:Y308"/>
    <mergeCell ref="Z308:AC308"/>
    <mergeCell ref="AD308:AF308"/>
    <mergeCell ref="B321:V321"/>
    <mergeCell ref="W321:Y321"/>
    <mergeCell ref="Z321:AC321"/>
    <mergeCell ref="AD321:AF321"/>
    <mergeCell ref="B317:V317"/>
    <mergeCell ref="W317:Y317"/>
    <mergeCell ref="Z317:AC317"/>
    <mergeCell ref="AD317:AF317"/>
    <mergeCell ref="B318:V318"/>
    <mergeCell ref="W318:Y318"/>
    <mergeCell ref="Z318:AC318"/>
    <mergeCell ref="AD318:AF318"/>
    <mergeCell ref="A315:AF315"/>
    <mergeCell ref="B316:V316"/>
    <mergeCell ref="W316:Y316"/>
    <mergeCell ref="Z316:AC316"/>
    <mergeCell ref="AD316:AF316"/>
    <mergeCell ref="B322:V322"/>
    <mergeCell ref="W322:Y322"/>
    <mergeCell ref="Z322:AC322"/>
    <mergeCell ref="AD322:AF322"/>
    <mergeCell ref="B323:V323"/>
    <mergeCell ref="W323:Y323"/>
    <mergeCell ref="Z323:AC323"/>
    <mergeCell ref="AD323:AF323"/>
    <mergeCell ref="AD345:AF345"/>
    <mergeCell ref="B325:V325"/>
    <mergeCell ref="W325:Y325"/>
    <mergeCell ref="Z325:AC325"/>
    <mergeCell ref="AD325:AF325"/>
    <mergeCell ref="B326:V326"/>
    <mergeCell ref="W326:Y326"/>
    <mergeCell ref="Z326:AC326"/>
    <mergeCell ref="AD326:AF326"/>
    <mergeCell ref="B327:V327"/>
    <mergeCell ref="W327:Y327"/>
    <mergeCell ref="Z327:AC327"/>
    <mergeCell ref="AD327:AF327"/>
    <mergeCell ref="A328:AF328"/>
    <mergeCell ref="B339:V339"/>
    <mergeCell ref="W339:Y339"/>
    <mergeCell ref="Z339:AC339"/>
    <mergeCell ref="AD339:AF339"/>
    <mergeCell ref="AD336:AF336"/>
    <mergeCell ref="W342:Y342"/>
    <mergeCell ref="Z342:AC342"/>
    <mergeCell ref="AD342:AF342"/>
    <mergeCell ref="B329:V329"/>
    <mergeCell ref="W329:Y329"/>
    <mergeCell ref="A396:D396"/>
    <mergeCell ref="E396:G396"/>
    <mergeCell ref="H396:T396"/>
    <mergeCell ref="AC395:AD395"/>
    <mergeCell ref="AE393:AF393"/>
    <mergeCell ref="A354:AF354"/>
    <mergeCell ref="A351:AF351"/>
    <mergeCell ref="A352:AF352"/>
    <mergeCell ref="A353:D353"/>
    <mergeCell ref="E353:G353"/>
    <mergeCell ref="H353:T353"/>
    <mergeCell ref="U353:X353"/>
    <mergeCell ref="Y353:AB353"/>
    <mergeCell ref="AC353:AD353"/>
    <mergeCell ref="AE353:AF353"/>
    <mergeCell ref="Y368:AB368"/>
    <mergeCell ref="AC368:AD368"/>
    <mergeCell ref="AE368:AF368"/>
    <mergeCell ref="H365:T365"/>
    <mergeCell ref="U365:X365"/>
    <mergeCell ref="Y365:AB365"/>
    <mergeCell ref="AC365:AD365"/>
    <mergeCell ref="AE365:AF365"/>
    <mergeCell ref="AE370:AF370"/>
    <mergeCell ref="A366:D366"/>
    <mergeCell ref="E366:T366"/>
    <mergeCell ref="AE364:AF364"/>
    <mergeCell ref="A364:D364"/>
    <mergeCell ref="A370:D370"/>
    <mergeCell ref="E370:G370"/>
    <mergeCell ref="H370:T370"/>
    <mergeCell ref="U370:X370"/>
    <mergeCell ref="Y399:AB399"/>
    <mergeCell ref="Y398:AB398"/>
    <mergeCell ref="Y397:AB397"/>
    <mergeCell ref="U396:X396"/>
    <mergeCell ref="Y396:AB396"/>
    <mergeCell ref="AE379:AF379"/>
    <mergeCell ref="AC377:AD377"/>
    <mergeCell ref="AE377:AF377"/>
    <mergeCell ref="AE378:AF378"/>
    <mergeCell ref="H375:T375"/>
    <mergeCell ref="U375:X375"/>
    <mergeCell ref="Y375:AB375"/>
    <mergeCell ref="E380:G380"/>
    <mergeCell ref="H380:T380"/>
    <mergeCell ref="U380:X380"/>
    <mergeCell ref="Y380:AB380"/>
    <mergeCell ref="AE428:AF428"/>
    <mergeCell ref="U413:X413"/>
    <mergeCell ref="Y413:AB413"/>
    <mergeCell ref="AC409:AD409"/>
    <mergeCell ref="Y412:AB412"/>
    <mergeCell ref="AE418:AF418"/>
    <mergeCell ref="H422:T422"/>
    <mergeCell ref="U422:X422"/>
    <mergeCell ref="E424:T424"/>
    <mergeCell ref="U424:X424"/>
    <mergeCell ref="U425:X425"/>
    <mergeCell ref="U411:X411"/>
    <mergeCell ref="U409:X409"/>
    <mergeCell ref="AC414:AD414"/>
    <mergeCell ref="AE414:AF414"/>
    <mergeCell ref="Y425:AB425"/>
    <mergeCell ref="AE430:AF430"/>
    <mergeCell ref="A429:D429"/>
    <mergeCell ref="E429:G429"/>
    <mergeCell ref="AC429:AD429"/>
    <mergeCell ref="H429:T429"/>
    <mergeCell ref="U429:X429"/>
    <mergeCell ref="Y429:AB429"/>
    <mergeCell ref="AE429:AF429"/>
    <mergeCell ref="A431:D431"/>
    <mergeCell ref="H430:T430"/>
    <mergeCell ref="A428:D428"/>
    <mergeCell ref="E428:G428"/>
    <mergeCell ref="H428:T428"/>
    <mergeCell ref="E401:G401"/>
    <mergeCell ref="A413:D413"/>
    <mergeCell ref="E413:G413"/>
    <mergeCell ref="H413:T413"/>
    <mergeCell ref="A414:D414"/>
    <mergeCell ref="A427:D427"/>
    <mergeCell ref="E427:T427"/>
    <mergeCell ref="U427:X427"/>
    <mergeCell ref="Y427:AB427"/>
    <mergeCell ref="AC427:AD427"/>
    <mergeCell ref="U419:X419"/>
    <mergeCell ref="Y419:AB419"/>
    <mergeCell ref="AC419:AD419"/>
    <mergeCell ref="AE419:AF419"/>
    <mergeCell ref="AC403:AD403"/>
    <mergeCell ref="H404:T404"/>
    <mergeCell ref="AC404:AD404"/>
    <mergeCell ref="AC405:AD405"/>
    <mergeCell ref="A418:D418"/>
    <mergeCell ref="Y462:AB462"/>
    <mergeCell ref="AC462:AD462"/>
    <mergeCell ref="A463:D463"/>
    <mergeCell ref="E463:G463"/>
    <mergeCell ref="H463:T463"/>
    <mergeCell ref="U463:X463"/>
    <mergeCell ref="Y463:AB463"/>
    <mergeCell ref="U438:X438"/>
    <mergeCell ref="Y438:AB438"/>
    <mergeCell ref="AC438:AD438"/>
    <mergeCell ref="U456:X456"/>
    <mergeCell ref="Y456:AB456"/>
    <mergeCell ref="AE441:AF441"/>
    <mergeCell ref="AC456:AD456"/>
    <mergeCell ref="AE456:AF456"/>
    <mergeCell ref="A458:D458"/>
    <mergeCell ref="A460:D460"/>
    <mergeCell ref="Y441:AB441"/>
    <mergeCell ref="AC441:AD441"/>
    <mergeCell ref="A441:D441"/>
    <mergeCell ref="E439:G439"/>
    <mergeCell ref="H439:T439"/>
    <mergeCell ref="U439:X439"/>
    <mergeCell ref="Y439:AB439"/>
    <mergeCell ref="AC439:AD439"/>
    <mergeCell ref="E441:G441"/>
    <mergeCell ref="H441:T441"/>
    <mergeCell ref="U441:X441"/>
    <mergeCell ref="AC448:AD448"/>
    <mergeCell ref="A440:D440"/>
    <mergeCell ref="E440:G440"/>
    <mergeCell ref="H440:T440"/>
    <mergeCell ref="E458:G458"/>
    <mergeCell ref="AE445:AF445"/>
    <mergeCell ref="AE447:AF447"/>
    <mergeCell ref="AE446:AF446"/>
    <mergeCell ref="AE442:AF442"/>
    <mergeCell ref="AC443:AD443"/>
    <mergeCell ref="AE458:AF458"/>
    <mergeCell ref="E460:G460"/>
    <mergeCell ref="H460:T460"/>
    <mergeCell ref="U460:X460"/>
    <mergeCell ref="Y460:AB460"/>
    <mergeCell ref="AC460:AD460"/>
    <mergeCell ref="AE460:AF460"/>
    <mergeCell ref="AE444:AF444"/>
    <mergeCell ref="E464:G464"/>
    <mergeCell ref="H464:T464"/>
    <mergeCell ref="U464:X464"/>
    <mergeCell ref="Y464:AB464"/>
    <mergeCell ref="AC464:AD464"/>
    <mergeCell ref="AE443:AF443"/>
    <mergeCell ref="H444:T444"/>
    <mergeCell ref="U444:X444"/>
    <mergeCell ref="Y444:AB444"/>
    <mergeCell ref="E444:G444"/>
    <mergeCell ref="Y442:AB442"/>
    <mergeCell ref="AC442:AD442"/>
    <mergeCell ref="E446:T446"/>
    <mergeCell ref="U448:X448"/>
    <mergeCell ref="Y448:AB448"/>
    <mergeCell ref="E462:G462"/>
    <mergeCell ref="H462:T462"/>
    <mergeCell ref="U462:X462"/>
    <mergeCell ref="Y443:AB443"/>
    <mergeCell ref="AC444:AD444"/>
    <mergeCell ref="AC445:AD445"/>
    <mergeCell ref="E445:G445"/>
    <mergeCell ref="H445:T445"/>
    <mergeCell ref="A446:D446"/>
    <mergeCell ref="Y446:AB446"/>
    <mergeCell ref="E442:G442"/>
    <mergeCell ref="H442:T442"/>
    <mergeCell ref="U442:X442"/>
    <mergeCell ref="A447:D447"/>
    <mergeCell ref="E447:G447"/>
    <mergeCell ref="A443:D443"/>
    <mergeCell ref="E443:T443"/>
    <mergeCell ref="U443:X443"/>
    <mergeCell ref="H447:T447"/>
    <mergeCell ref="U447:X447"/>
    <mergeCell ref="A445:D445"/>
    <mergeCell ref="A444:D444"/>
    <mergeCell ref="A442:D442"/>
    <mergeCell ref="A494:AF494"/>
    <mergeCell ref="A495:AF495"/>
    <mergeCell ref="A491:AF491"/>
    <mergeCell ref="A492:AF492"/>
    <mergeCell ref="A493:AF493"/>
    <mergeCell ref="E481:G481"/>
    <mergeCell ref="H481:T481"/>
    <mergeCell ref="U481:X481"/>
    <mergeCell ref="Y481:AB481"/>
    <mergeCell ref="AC450:AD450"/>
    <mergeCell ref="AE450:AF450"/>
    <mergeCell ref="E450:T450"/>
    <mergeCell ref="U450:X450"/>
    <mergeCell ref="Y450:AB450"/>
    <mergeCell ref="AE464:AF464"/>
    <mergeCell ref="H458:T458"/>
    <mergeCell ref="U458:X458"/>
    <mergeCell ref="E456:T456"/>
    <mergeCell ref="A490:D490"/>
    <mergeCell ref="E490:G490"/>
    <mergeCell ref="U457:X457"/>
    <mergeCell ref="A466:D466"/>
    <mergeCell ref="E466:G466"/>
    <mergeCell ref="H466:T466"/>
    <mergeCell ref="A472:D472"/>
    <mergeCell ref="U466:X466"/>
    <mergeCell ref="AE466:AF466"/>
    <mergeCell ref="Y466:AB466"/>
    <mergeCell ref="AC466:AD466"/>
    <mergeCell ref="AE467:AF467"/>
    <mergeCell ref="AC468:AD468"/>
    <mergeCell ref="A464:D464"/>
    <mergeCell ref="N516:AF516"/>
    <mergeCell ref="A517:M517"/>
    <mergeCell ref="N517:AF517"/>
    <mergeCell ref="A518:M518"/>
    <mergeCell ref="A508:AF508"/>
    <mergeCell ref="A509:AF509"/>
    <mergeCell ref="A510:AF510"/>
    <mergeCell ref="A511:AF511"/>
    <mergeCell ref="A512:AF512"/>
    <mergeCell ref="A513:AF513"/>
    <mergeCell ref="A502:AF502"/>
    <mergeCell ref="A503:AF503"/>
    <mergeCell ref="A504:AF504"/>
    <mergeCell ref="A505:AF505"/>
    <mergeCell ref="A506:AF506"/>
    <mergeCell ref="A507:AF507"/>
    <mergeCell ref="A496:AF496"/>
    <mergeCell ref="A497:AF497"/>
    <mergeCell ref="A498:AF498"/>
    <mergeCell ref="A499:AF499"/>
    <mergeCell ref="A500:AF500"/>
    <mergeCell ref="A501:AF501"/>
    <mergeCell ref="A529:N529"/>
    <mergeCell ref="O529:Z529"/>
    <mergeCell ref="AA529:AF529"/>
    <mergeCell ref="A525:AF525"/>
    <mergeCell ref="A526:M526"/>
    <mergeCell ref="N521:AF521"/>
    <mergeCell ref="N526:AF526"/>
    <mergeCell ref="A527:C527"/>
    <mergeCell ref="D527:M527"/>
    <mergeCell ref="N527:AF527"/>
    <mergeCell ref="AD255:AF255"/>
    <mergeCell ref="A524:C524"/>
    <mergeCell ref="D524:M524"/>
    <mergeCell ref="N524:AF524"/>
    <mergeCell ref="A521:C521"/>
    <mergeCell ref="D521:M521"/>
    <mergeCell ref="A523:M523"/>
    <mergeCell ref="N523:AF523"/>
    <mergeCell ref="AE427:AF427"/>
    <mergeCell ref="A456:D456"/>
    <mergeCell ref="W255:Y255"/>
    <mergeCell ref="Z255:AC255"/>
    <mergeCell ref="N518:AF518"/>
    <mergeCell ref="A519:AF519"/>
    <mergeCell ref="A520:M520"/>
    <mergeCell ref="N520:AF520"/>
    <mergeCell ref="A522:AF522"/>
    <mergeCell ref="A514:M514"/>
    <mergeCell ref="N514:AF514"/>
    <mergeCell ref="A515:M515"/>
    <mergeCell ref="N515:AF515"/>
    <mergeCell ref="A516:M516"/>
    <mergeCell ref="AE461:AF461"/>
    <mergeCell ref="AE462:AF462"/>
    <mergeCell ref="AC463:AD463"/>
    <mergeCell ref="AE463:AF463"/>
    <mergeCell ref="E472:G472"/>
    <mergeCell ref="H472:T472"/>
    <mergeCell ref="U472:X472"/>
    <mergeCell ref="AC465:AD465"/>
    <mergeCell ref="U465:X465"/>
    <mergeCell ref="Y465:AB465"/>
    <mergeCell ref="E465:T465"/>
    <mergeCell ref="AE472:AF472"/>
    <mergeCell ref="AC457:AD457"/>
    <mergeCell ref="H457:T457"/>
    <mergeCell ref="A140:D140"/>
    <mergeCell ref="E140:V140"/>
    <mergeCell ref="W140:Y140"/>
    <mergeCell ref="Z140:AC140"/>
    <mergeCell ref="AD140:AF140"/>
    <mergeCell ref="A468:D468"/>
    <mergeCell ref="E468:T468"/>
    <mergeCell ref="U468:X468"/>
    <mergeCell ref="Y468:AB468"/>
    <mergeCell ref="AC467:AD467"/>
    <mergeCell ref="A166:D166"/>
    <mergeCell ref="E166:V166"/>
    <mergeCell ref="W166:Y166"/>
    <mergeCell ref="A165:D165"/>
    <mergeCell ref="A457:D457"/>
    <mergeCell ref="AE465:AF465"/>
    <mergeCell ref="A465:D465"/>
    <mergeCell ref="H448:T448"/>
    <mergeCell ref="E457:G457"/>
    <mergeCell ref="Y457:AB457"/>
    <mergeCell ref="A438:D438"/>
    <mergeCell ref="E438:G438"/>
    <mergeCell ref="AE438:AF438"/>
    <mergeCell ref="AE439:AF439"/>
    <mergeCell ref="AE454:AF454"/>
    <mergeCell ref="A455:D455"/>
    <mergeCell ref="E455:G455"/>
    <mergeCell ref="H455:T455"/>
    <mergeCell ref="U455:X455"/>
    <mergeCell ref="Y455:AB455"/>
    <mergeCell ref="AC455:AD455"/>
    <mergeCell ref="AE455:AF455"/>
    <mergeCell ref="Y471:AB471"/>
    <mergeCell ref="AC471:AD471"/>
    <mergeCell ref="AE469:AF469"/>
    <mergeCell ref="A469:D469"/>
    <mergeCell ref="E469:G469"/>
    <mergeCell ref="H469:T469"/>
    <mergeCell ref="U469:X469"/>
    <mergeCell ref="Y469:AB469"/>
    <mergeCell ref="AE471:AF471"/>
    <mergeCell ref="A470:D470"/>
    <mergeCell ref="A467:D467"/>
    <mergeCell ref="E467:G467"/>
    <mergeCell ref="H467:T467"/>
    <mergeCell ref="U467:X467"/>
    <mergeCell ref="Y467:AB467"/>
    <mergeCell ref="E470:G470"/>
    <mergeCell ref="H470:T470"/>
    <mergeCell ref="AE468:AF468"/>
    <mergeCell ref="AE488:AF488"/>
    <mergeCell ref="A489:D489"/>
    <mergeCell ref="E489:T489"/>
    <mergeCell ref="U489:X489"/>
    <mergeCell ref="Y489:AB489"/>
    <mergeCell ref="AC489:AD489"/>
    <mergeCell ref="AE489:AF489"/>
    <mergeCell ref="U488:X488"/>
    <mergeCell ref="Y488:AB488"/>
    <mergeCell ref="AC488:AD488"/>
    <mergeCell ref="AC481:AD481"/>
    <mergeCell ref="AE473:AF473"/>
    <mergeCell ref="E473:T473"/>
    <mergeCell ref="A473:D473"/>
    <mergeCell ref="U473:X473"/>
    <mergeCell ref="Y473:AB473"/>
    <mergeCell ref="AC473:AD473"/>
    <mergeCell ref="H474:T474"/>
    <mergeCell ref="U474:X474"/>
    <mergeCell ref="Y474:AB474"/>
    <mergeCell ref="AC474:AD474"/>
    <mergeCell ref="AE474:AF474"/>
    <mergeCell ref="A475:D475"/>
    <mergeCell ref="E475:G475"/>
    <mergeCell ref="H475:T475"/>
    <mergeCell ref="U475:X475"/>
    <mergeCell ref="Y475:AB475"/>
    <mergeCell ref="AC475:AD475"/>
    <mergeCell ref="AE475:AF475"/>
    <mergeCell ref="A474:D474"/>
    <mergeCell ref="E474:G474"/>
    <mergeCell ref="A480:D480"/>
    <mergeCell ref="A411:D411"/>
    <mergeCell ref="W254:Y254"/>
    <mergeCell ref="Z254:AC254"/>
    <mergeCell ref="AD254:AF254"/>
    <mergeCell ref="A233:D233"/>
    <mergeCell ref="E233:V233"/>
    <mergeCell ref="E254:V254"/>
    <mergeCell ref="A253:D253"/>
    <mergeCell ref="E253:V253"/>
    <mergeCell ref="W253:Y253"/>
    <mergeCell ref="A234:D234"/>
    <mergeCell ref="E234:V234"/>
    <mergeCell ref="W234:Y234"/>
    <mergeCell ref="Z234:AC234"/>
    <mergeCell ref="AD234:AF234"/>
    <mergeCell ref="A254:D254"/>
    <mergeCell ref="AE413:AF413"/>
    <mergeCell ref="Y390:AB390"/>
    <mergeCell ref="AC394:AD394"/>
    <mergeCell ref="AE409:AF409"/>
    <mergeCell ref="AE392:AF392"/>
    <mergeCell ref="AE394:AF394"/>
    <mergeCell ref="AC397:AD397"/>
    <mergeCell ref="AE397:AF397"/>
    <mergeCell ref="AE395:AF395"/>
    <mergeCell ref="AE399:AF399"/>
    <mergeCell ref="Z239:AC239"/>
    <mergeCell ref="AD239:AF239"/>
    <mergeCell ref="Z233:AC233"/>
    <mergeCell ref="AD233:AF233"/>
    <mergeCell ref="A338:AF338"/>
    <mergeCell ref="Z247:AC247"/>
    <mergeCell ref="Y435:AB435"/>
    <mergeCell ref="AC435:AD435"/>
    <mergeCell ref="AE484:AF484"/>
    <mergeCell ref="Y482:AB482"/>
    <mergeCell ref="U486:X486"/>
    <mergeCell ref="Y486:AB486"/>
    <mergeCell ref="AE486:AF486"/>
    <mergeCell ref="U483:X483"/>
    <mergeCell ref="A482:D482"/>
    <mergeCell ref="E482:G482"/>
    <mergeCell ref="H482:T482"/>
    <mergeCell ref="U482:X482"/>
    <mergeCell ref="AE485:AF485"/>
    <mergeCell ref="AC486:AD486"/>
    <mergeCell ref="Y483:AB483"/>
    <mergeCell ref="AC483:AD483"/>
    <mergeCell ref="AE483:AF483"/>
    <mergeCell ref="AE481:AF481"/>
    <mergeCell ref="AC482:AD482"/>
    <mergeCell ref="AE482:AF482"/>
    <mergeCell ref="AC485:AD485"/>
    <mergeCell ref="U470:X470"/>
    <mergeCell ref="Y470:AB470"/>
    <mergeCell ref="A471:D471"/>
    <mergeCell ref="E471:G471"/>
    <mergeCell ref="AC454:AD454"/>
    <mergeCell ref="Y445:AB445"/>
    <mergeCell ref="U446:X446"/>
    <mergeCell ref="Y447:AB447"/>
    <mergeCell ref="AE449:AF449"/>
    <mergeCell ref="AC447:AD447"/>
    <mergeCell ref="AE457:AF457"/>
    <mergeCell ref="E435:G435"/>
    <mergeCell ref="H435:T435"/>
    <mergeCell ref="U435:X435"/>
    <mergeCell ref="U449:X449"/>
    <mergeCell ref="Y449:AB449"/>
    <mergeCell ref="AC449:AD449"/>
    <mergeCell ref="AE420:AF420"/>
    <mergeCell ref="AE423:AF423"/>
    <mergeCell ref="AE422:AF422"/>
    <mergeCell ref="AC487:AD487"/>
    <mergeCell ref="AC484:AD484"/>
    <mergeCell ref="U484:X484"/>
    <mergeCell ref="AE487:AF487"/>
    <mergeCell ref="U485:X485"/>
    <mergeCell ref="Y485:AB485"/>
    <mergeCell ref="Y487:AB487"/>
    <mergeCell ref="U487:X487"/>
    <mergeCell ref="Y484:AB484"/>
    <mergeCell ref="H454:T454"/>
    <mergeCell ref="U454:X454"/>
    <mergeCell ref="H449:T449"/>
    <mergeCell ref="Y454:AB454"/>
    <mergeCell ref="Y424:AB424"/>
    <mergeCell ref="AC424:AD424"/>
    <mergeCell ref="AE432:AF432"/>
    <mergeCell ref="Y434:AB434"/>
    <mergeCell ref="AC434:AD434"/>
    <mergeCell ref="AE434:AF434"/>
    <mergeCell ref="Y432:AB432"/>
    <mergeCell ref="AC432:AD432"/>
    <mergeCell ref="Y422:AB422"/>
    <mergeCell ref="AC422:AD422"/>
    <mergeCell ref="A423:D423"/>
    <mergeCell ref="E423:G423"/>
    <mergeCell ref="H423:T423"/>
    <mergeCell ref="U423:X423"/>
    <mergeCell ref="A434:D434"/>
    <mergeCell ref="E434:T434"/>
    <mergeCell ref="U434:X434"/>
    <mergeCell ref="A433:D433"/>
    <mergeCell ref="E433:G433"/>
    <mergeCell ref="H433:T433"/>
    <mergeCell ref="A432:D432"/>
    <mergeCell ref="E432:G432"/>
    <mergeCell ref="H432:T432"/>
    <mergeCell ref="U432:X432"/>
    <mergeCell ref="A426:D426"/>
    <mergeCell ref="A114:D114"/>
    <mergeCell ref="E114:V114"/>
    <mergeCell ref="W114:Y114"/>
    <mergeCell ref="A199:D199"/>
    <mergeCell ref="E199:V199"/>
    <mergeCell ref="W199:Y199"/>
    <mergeCell ref="A158:D158"/>
    <mergeCell ref="E158:V158"/>
    <mergeCell ref="W158:Y158"/>
    <mergeCell ref="W239:Y239"/>
    <mergeCell ref="A227:D227"/>
    <mergeCell ref="E227:V227"/>
    <mergeCell ref="W227:Y227"/>
    <mergeCell ref="A228:D228"/>
    <mergeCell ref="E228:V228"/>
    <mergeCell ref="W228:Y228"/>
    <mergeCell ref="W233:Y233"/>
    <mergeCell ref="Z114:AC114"/>
    <mergeCell ref="AD114:AF114"/>
    <mergeCell ref="A453:D453"/>
    <mergeCell ref="E453:T453"/>
    <mergeCell ref="U453:X453"/>
    <mergeCell ref="Y453:AB453"/>
    <mergeCell ref="AC453:AD453"/>
    <mergeCell ref="AE453:AF453"/>
    <mergeCell ref="AE451:AF451"/>
    <mergeCell ref="A452:D452"/>
    <mergeCell ref="E452:G452"/>
    <mergeCell ref="H452:T452"/>
    <mergeCell ref="U452:X452"/>
    <mergeCell ref="Y452:AB452"/>
    <mergeCell ref="AC452:AD452"/>
    <mergeCell ref="AE452:AF452"/>
    <mergeCell ref="A451:D451"/>
    <mergeCell ref="E451:G451"/>
    <mergeCell ref="H451:T451"/>
    <mergeCell ref="U451:X451"/>
    <mergeCell ref="Y451:AB451"/>
    <mergeCell ref="AC451:AD451"/>
    <mergeCell ref="Y421:AB421"/>
    <mergeCell ref="AC421:AD421"/>
    <mergeCell ref="AC420:AD420"/>
    <mergeCell ref="AE424:AF424"/>
    <mergeCell ref="AE421:AF421"/>
    <mergeCell ref="Y423:AB423"/>
    <mergeCell ref="AC423:AD423"/>
    <mergeCell ref="W159:Y159"/>
    <mergeCell ref="Z159:AC159"/>
    <mergeCell ref="AD159:AF159"/>
    <mergeCell ref="Z158:AC158"/>
    <mergeCell ref="AD158:AF158"/>
    <mergeCell ref="E159:V159"/>
    <mergeCell ref="A159:D159"/>
    <mergeCell ref="A115:D115"/>
    <mergeCell ref="E115:V115"/>
    <mergeCell ref="W115:Y115"/>
    <mergeCell ref="Z115:AC115"/>
    <mergeCell ref="AD115:AF115"/>
    <mergeCell ref="A116:D116"/>
    <mergeCell ref="E116:V116"/>
    <mergeCell ref="W116:Y116"/>
    <mergeCell ref="Z116:AC116"/>
    <mergeCell ref="AD116:AF116"/>
    <mergeCell ref="Z166:AC166"/>
    <mergeCell ref="AD166:AF166"/>
    <mergeCell ref="A167:D167"/>
    <mergeCell ref="E167:V167"/>
    <mergeCell ref="W167:Y167"/>
    <mergeCell ref="Z167:AC167"/>
    <mergeCell ref="AD167:AF167"/>
    <mergeCell ref="A162:D162"/>
    <mergeCell ref="E162:V162"/>
    <mergeCell ref="W162:Y162"/>
    <mergeCell ref="Z162:AC162"/>
    <mergeCell ref="AD162:AF162"/>
    <mergeCell ref="A163:D163"/>
    <mergeCell ref="E163:V163"/>
    <mergeCell ref="W163:Y163"/>
    <mergeCell ref="Z163:AC163"/>
    <mergeCell ref="AD163:AF163"/>
    <mergeCell ref="A160:D160"/>
    <mergeCell ref="A231:D231"/>
    <mergeCell ref="E231:V231"/>
    <mergeCell ref="W231:Y231"/>
    <mergeCell ref="Z231:AC231"/>
    <mergeCell ref="AD231:AF231"/>
    <mergeCell ref="A230:D230"/>
    <mergeCell ref="E230:V230"/>
    <mergeCell ref="W230:Y230"/>
    <mergeCell ref="Z230:AC230"/>
    <mergeCell ref="AD230:AF230"/>
    <mergeCell ref="A312:AF312"/>
    <mergeCell ref="B313:V313"/>
    <mergeCell ref="W313:Y313"/>
    <mergeCell ref="Z313:AC313"/>
    <mergeCell ref="AD313:AF313"/>
    <mergeCell ref="B314:V314"/>
    <mergeCell ref="A284:P284"/>
    <mergeCell ref="Q284:V284"/>
    <mergeCell ref="W284:Y284"/>
    <mergeCell ref="Z284:AC284"/>
    <mergeCell ref="AD284:AF284"/>
    <mergeCell ref="W314:Y314"/>
    <mergeCell ref="Z314:AC314"/>
    <mergeCell ref="AD314:AF314"/>
    <mergeCell ref="A240:D240"/>
    <mergeCell ref="E240:V240"/>
    <mergeCell ref="W240:Y240"/>
    <mergeCell ref="Z240:AC240"/>
    <mergeCell ref="AD240:AF240"/>
    <mergeCell ref="A247:D247"/>
    <mergeCell ref="E247:V247"/>
    <mergeCell ref="W247:Y247"/>
    <mergeCell ref="AD247:AF247"/>
    <mergeCell ref="E255:V255"/>
    <mergeCell ref="A255:D255"/>
    <mergeCell ref="A319:AF319"/>
    <mergeCell ref="B320:V320"/>
    <mergeCell ref="W320:Y320"/>
    <mergeCell ref="Z320:AC320"/>
    <mergeCell ref="AD320:AF320"/>
    <mergeCell ref="AC390:AD390"/>
    <mergeCell ref="E414:G414"/>
    <mergeCell ref="H414:T414"/>
    <mergeCell ref="U414:X414"/>
    <mergeCell ref="Y414:AB414"/>
    <mergeCell ref="A420:D420"/>
    <mergeCell ref="E420:G420"/>
    <mergeCell ref="H488:T488"/>
    <mergeCell ref="A488:D488"/>
    <mergeCell ref="E488:G488"/>
    <mergeCell ref="A484:D484"/>
    <mergeCell ref="E484:G484"/>
    <mergeCell ref="H484:T484"/>
    <mergeCell ref="U433:X433"/>
    <mergeCell ref="Y433:AB433"/>
    <mergeCell ref="AC433:AD433"/>
    <mergeCell ref="AE433:AF433"/>
    <mergeCell ref="A436:D436"/>
    <mergeCell ref="E436:G436"/>
    <mergeCell ref="H436:T436"/>
    <mergeCell ref="U436:X436"/>
    <mergeCell ref="Y436:AB436"/>
    <mergeCell ref="AC436:AD436"/>
    <mergeCell ref="AE435:AF435"/>
    <mergeCell ref="A437:D437"/>
    <mergeCell ref="E437:T437"/>
    <mergeCell ref="U437:X437"/>
    <mergeCell ref="Y437:AB437"/>
    <mergeCell ref="AC437:AD437"/>
    <mergeCell ref="AE437:AF437"/>
    <mergeCell ref="AE436:AF436"/>
    <mergeCell ref="A435:D435"/>
    <mergeCell ref="AC393:AD393"/>
    <mergeCell ref="A360:D360"/>
    <mergeCell ref="E360:T360"/>
    <mergeCell ref="U360:X360"/>
    <mergeCell ref="Y360:AB360"/>
    <mergeCell ref="AC360:AD360"/>
    <mergeCell ref="AE360:AF360"/>
    <mergeCell ref="AE358:AF358"/>
    <mergeCell ref="A359:D359"/>
    <mergeCell ref="E359:G359"/>
    <mergeCell ref="H359:T359"/>
    <mergeCell ref="U359:X359"/>
    <mergeCell ref="Y359:AB359"/>
    <mergeCell ref="AC359:AD359"/>
    <mergeCell ref="AE359:AF359"/>
    <mergeCell ref="A358:D358"/>
    <mergeCell ref="E358:G358"/>
    <mergeCell ref="H358:T358"/>
    <mergeCell ref="U358:X358"/>
    <mergeCell ref="Y358:AB358"/>
    <mergeCell ref="AC358:AD358"/>
    <mergeCell ref="AE366:AF366"/>
    <mergeCell ref="A365:D365"/>
    <mergeCell ref="E365:G365"/>
    <mergeCell ref="A487:D487"/>
    <mergeCell ref="E487:G487"/>
    <mergeCell ref="H487:T487"/>
    <mergeCell ref="A485:D485"/>
    <mergeCell ref="E485:G485"/>
    <mergeCell ref="H485:T485"/>
    <mergeCell ref="A483:D483"/>
    <mergeCell ref="E483:G483"/>
    <mergeCell ref="H483:T483"/>
    <mergeCell ref="A486:D486"/>
    <mergeCell ref="E486:G486"/>
    <mergeCell ref="H486:T486"/>
    <mergeCell ref="A393:D393"/>
    <mergeCell ref="E393:G393"/>
    <mergeCell ref="H393:T393"/>
    <mergeCell ref="U393:X393"/>
    <mergeCell ref="Y393:AB393"/>
    <mergeCell ref="H420:T420"/>
    <mergeCell ref="U420:X420"/>
    <mergeCell ref="Y420:AB420"/>
    <mergeCell ref="E418:G418"/>
    <mergeCell ref="Y418:AB418"/>
    <mergeCell ref="A481:D481"/>
    <mergeCell ref="A454:D454"/>
    <mergeCell ref="E454:G454"/>
    <mergeCell ref="A421:D421"/>
    <mergeCell ref="E421:G421"/>
    <mergeCell ref="H421:T421"/>
    <mergeCell ref="U421:X421"/>
    <mergeCell ref="A424:D424"/>
    <mergeCell ref="A422:D422"/>
    <mergeCell ref="E422:G422"/>
  </mergeCells>
  <hyperlinks>
    <hyperlink ref="L23" r:id="rId1"/>
  </hyperlinks>
  <pageMargins left="0.78740157480314965" right="0.78740157480314965" top="0.78740157480314965" bottom="0.78740157480314965" header="0.51181102362204722" footer="0.51181102362204722"/>
  <pageSetup paperSize="9" scale="80" fitToHeight="22" orientation="portrait" r:id="rId2"/>
  <headerFooter differentFirst="1">
    <oddFooter>&amp;R&amp;7&amp;P z &amp;N</oddFooter>
  </headerFooter>
  <rowBreaks count="9" manualBreakCount="9">
    <brk id="49" max="31" man="1"/>
    <brk id="117" max="31" man="1"/>
    <brk id="145" max="31" man="1"/>
    <brk id="212" max="31" man="1"/>
    <brk id="266" max="31" man="1"/>
    <brk id="297" max="31" man="1"/>
    <brk id="350" max="31" man="1"/>
    <brk id="414" max="31" man="1"/>
    <brk id="46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8"/>
  <sheetViews>
    <sheetView workbookViewId="0">
      <pane ySplit="13" topLeftCell="A51" activePane="bottomLeft" state="frozen"/>
      <selection pane="bottomLeft" activeCell="B69" sqref="B69"/>
    </sheetView>
  </sheetViews>
  <sheetFormatPr defaultRowHeight="12.75" x14ac:dyDescent="0.2"/>
  <cols>
    <col min="1" max="1" width="8.5703125" customWidth="1"/>
    <col min="2" max="2" width="49.28515625" bestFit="1" customWidth="1"/>
    <col min="3" max="3" width="13.85546875" customWidth="1"/>
    <col min="4" max="4" width="19.28515625" customWidth="1"/>
    <col min="5" max="5" width="18.85546875" customWidth="1"/>
    <col min="6" max="6" width="18.140625" customWidth="1"/>
    <col min="7" max="7" width="11.42578125" bestFit="1" customWidth="1"/>
    <col min="8" max="8" width="11.42578125" customWidth="1"/>
  </cols>
  <sheetData>
    <row r="1" spans="1:8" x14ac:dyDescent="0.2">
      <c r="A1" s="40" t="s">
        <v>985</v>
      </c>
      <c r="B1" s="40"/>
      <c r="C1" s="40"/>
      <c r="D1" s="41"/>
      <c r="E1" s="41"/>
      <c r="F1" s="41"/>
      <c r="G1" s="41"/>
      <c r="H1" s="41" t="s">
        <v>1040</v>
      </c>
    </row>
    <row r="2" spans="1:8" x14ac:dyDescent="0.2">
      <c r="A2" s="49"/>
      <c r="B2" s="49"/>
      <c r="C2" s="49"/>
      <c r="D2" s="49"/>
      <c r="E2" s="68"/>
      <c r="F2" s="68"/>
      <c r="G2" s="68"/>
      <c r="H2" s="68" t="s">
        <v>1041</v>
      </c>
    </row>
    <row r="3" spans="1:8" ht="21" x14ac:dyDescent="0.3">
      <c r="A3" s="43"/>
      <c r="B3" s="42" t="s">
        <v>461</v>
      </c>
      <c r="C3" s="43"/>
      <c r="D3" s="42"/>
      <c r="E3" s="42"/>
      <c r="F3" s="42"/>
      <c r="G3" s="42"/>
      <c r="H3" s="42"/>
    </row>
    <row r="4" spans="1:8" x14ac:dyDescent="0.2">
      <c r="A4" s="43"/>
      <c r="B4" s="44" t="s">
        <v>462</v>
      </c>
      <c r="C4" s="47"/>
      <c r="D4" s="44"/>
      <c r="E4" s="44"/>
      <c r="F4" s="44"/>
      <c r="G4" s="44"/>
      <c r="H4" s="44"/>
    </row>
    <row r="5" spans="1:8" x14ac:dyDescent="0.2">
      <c r="A5" s="43"/>
      <c r="B5" s="43" t="s">
        <v>1</v>
      </c>
      <c r="C5" s="43"/>
      <c r="D5" s="43"/>
      <c r="E5" s="43"/>
      <c r="F5" s="43"/>
      <c r="G5" s="43"/>
      <c r="H5" s="43"/>
    </row>
    <row r="6" spans="1:8" ht="13.5" x14ac:dyDescent="0.2">
      <c r="A6" s="43"/>
      <c r="B6" s="45" t="s">
        <v>463</v>
      </c>
      <c r="C6" s="46" t="s">
        <v>1042</v>
      </c>
      <c r="D6" s="46"/>
      <c r="E6" s="46"/>
      <c r="F6" s="46"/>
      <c r="G6" s="46"/>
      <c r="H6" s="46"/>
    </row>
    <row r="7" spans="1:8" ht="13.5" x14ac:dyDescent="0.2">
      <c r="A7" s="43"/>
      <c r="B7" s="43" t="s">
        <v>464</v>
      </c>
      <c r="C7" s="46" t="s">
        <v>4</v>
      </c>
      <c r="D7" s="46"/>
      <c r="E7" s="46"/>
      <c r="F7" s="46"/>
      <c r="G7" s="46"/>
      <c r="H7" s="46"/>
    </row>
    <row r="8" spans="1:8" ht="13.5" x14ac:dyDescent="0.2">
      <c r="A8" s="43"/>
      <c r="B8" s="43" t="s">
        <v>465</v>
      </c>
      <c r="C8" s="46" t="s">
        <v>0</v>
      </c>
      <c r="D8" s="46"/>
      <c r="E8" s="46"/>
      <c r="F8" s="46"/>
      <c r="G8" s="46"/>
      <c r="H8" s="46"/>
    </row>
    <row r="9" spans="1:8" x14ac:dyDescent="0.2">
      <c r="A9" s="47"/>
      <c r="B9" s="47"/>
      <c r="C9" s="47"/>
      <c r="D9" s="47"/>
      <c r="E9" s="47"/>
      <c r="F9" s="47"/>
      <c r="G9" s="47"/>
      <c r="H9" s="47"/>
    </row>
    <row r="10" spans="1:8" x14ac:dyDescent="0.2">
      <c r="A10" s="47"/>
      <c r="B10" s="47"/>
      <c r="C10" s="47"/>
      <c r="D10" s="47"/>
      <c r="E10" s="47"/>
      <c r="F10" s="47"/>
      <c r="G10" s="47"/>
      <c r="H10" s="47"/>
    </row>
    <row r="11" spans="1:8" ht="16.5" x14ac:dyDescent="0.25">
      <c r="A11" s="48" t="s">
        <v>466</v>
      </c>
      <c r="B11" s="48"/>
      <c r="C11" s="48"/>
      <c r="D11" s="48"/>
      <c r="E11" s="48"/>
      <c r="F11" s="48"/>
      <c r="G11" s="48"/>
      <c r="H11" s="48"/>
    </row>
    <row r="12" spans="1:8" x14ac:dyDescent="0.2">
      <c r="A12" s="107" t="s">
        <v>382</v>
      </c>
      <c r="B12" s="107" t="s">
        <v>26</v>
      </c>
      <c r="C12" s="107"/>
      <c r="D12" s="108" t="s">
        <v>27</v>
      </c>
      <c r="E12" s="108" t="s">
        <v>28</v>
      </c>
      <c r="F12" s="108" t="s">
        <v>467</v>
      </c>
      <c r="G12" s="108" t="s">
        <v>468</v>
      </c>
      <c r="H12" s="108" t="s">
        <v>469</v>
      </c>
    </row>
    <row r="13" spans="1:8" x14ac:dyDescent="0.2">
      <c r="A13" s="69" t="s">
        <v>470</v>
      </c>
      <c r="B13" s="69" t="s">
        <v>471</v>
      </c>
      <c r="C13" s="69"/>
      <c r="D13" s="70" t="s">
        <v>85</v>
      </c>
      <c r="E13" s="70" t="s">
        <v>125</v>
      </c>
      <c r="F13" s="70" t="s">
        <v>141</v>
      </c>
      <c r="G13" s="70"/>
      <c r="H13" s="70"/>
    </row>
    <row r="14" spans="1:8" x14ac:dyDescent="0.2">
      <c r="A14" s="49"/>
      <c r="B14" s="49"/>
      <c r="C14" s="49"/>
      <c r="D14" s="49"/>
      <c r="E14" s="49"/>
      <c r="F14" s="49"/>
      <c r="G14" s="49"/>
      <c r="H14" s="49"/>
    </row>
    <row r="15" spans="1:8" x14ac:dyDescent="0.2">
      <c r="A15" s="43" t="s">
        <v>36</v>
      </c>
      <c r="B15" s="43" t="s">
        <v>37</v>
      </c>
      <c r="C15" s="43"/>
      <c r="D15" s="71">
        <v>13900000</v>
      </c>
      <c r="E15" s="71">
        <v>13900000</v>
      </c>
      <c r="F15" s="71">
        <v>17426799.789999999</v>
      </c>
      <c r="G15" s="50" t="s">
        <v>1043</v>
      </c>
      <c r="H15" s="50" t="s">
        <v>1043</v>
      </c>
    </row>
    <row r="16" spans="1:8" x14ac:dyDescent="0.2">
      <c r="A16" s="43" t="s">
        <v>38</v>
      </c>
      <c r="B16" s="43" t="s">
        <v>39</v>
      </c>
      <c r="C16" s="43"/>
      <c r="D16" s="71">
        <v>6800000</v>
      </c>
      <c r="E16" s="71">
        <v>6800000</v>
      </c>
      <c r="F16" s="71">
        <v>9975295.2200000007</v>
      </c>
      <c r="G16" s="50" t="s">
        <v>1044</v>
      </c>
      <c r="H16" s="50" t="s">
        <v>1044</v>
      </c>
    </row>
    <row r="17" spans="1:8" x14ac:dyDescent="0.2">
      <c r="A17" s="43" t="s">
        <v>40</v>
      </c>
      <c r="B17" s="43" t="s">
        <v>41</v>
      </c>
      <c r="C17" s="43"/>
      <c r="D17" s="71">
        <v>1200000</v>
      </c>
      <c r="E17" s="71">
        <v>1200000</v>
      </c>
      <c r="F17" s="71">
        <v>1830336.84</v>
      </c>
      <c r="G17" s="50" t="s">
        <v>1045</v>
      </c>
      <c r="H17" s="50" t="s">
        <v>1045</v>
      </c>
    </row>
    <row r="18" spans="1:8" x14ac:dyDescent="0.2">
      <c r="A18" s="51" t="s">
        <v>42</v>
      </c>
      <c r="B18" s="51" t="s">
        <v>472</v>
      </c>
      <c r="C18" s="51"/>
      <c r="D18" s="72">
        <v>21900000</v>
      </c>
      <c r="E18" s="72">
        <v>21900000</v>
      </c>
      <c r="F18" s="72">
        <v>29232431.850000001</v>
      </c>
      <c r="G18" s="52" t="s">
        <v>1046</v>
      </c>
      <c r="H18" s="52" t="s">
        <v>1046</v>
      </c>
    </row>
    <row r="19" spans="1:8" x14ac:dyDescent="0.2">
      <c r="A19" s="43" t="s">
        <v>44</v>
      </c>
      <c r="B19" s="43" t="s">
        <v>45</v>
      </c>
      <c r="C19" s="43"/>
      <c r="D19" s="148">
        <v>14800000</v>
      </c>
      <c r="E19" s="148">
        <v>14800000</v>
      </c>
      <c r="F19" s="148">
        <v>18918018.82</v>
      </c>
      <c r="G19" s="50" t="s">
        <v>1047</v>
      </c>
      <c r="H19" s="50" t="s">
        <v>1047</v>
      </c>
    </row>
    <row r="20" spans="1:8" x14ac:dyDescent="0.2">
      <c r="A20" s="43" t="s">
        <v>46</v>
      </c>
      <c r="B20" s="43" t="s">
        <v>47</v>
      </c>
      <c r="C20" s="43"/>
      <c r="D20" s="71">
        <v>0</v>
      </c>
      <c r="E20" s="71">
        <v>9099860</v>
      </c>
      <c r="F20" s="71">
        <v>9099860</v>
      </c>
      <c r="G20" s="50" t="s">
        <v>473</v>
      </c>
      <c r="H20" s="50" t="s">
        <v>474</v>
      </c>
    </row>
    <row r="21" spans="1:8" x14ac:dyDescent="0.2">
      <c r="A21" s="51" t="s">
        <v>48</v>
      </c>
      <c r="B21" s="51" t="s">
        <v>475</v>
      </c>
      <c r="C21" s="51"/>
      <c r="D21" s="72">
        <v>14800000</v>
      </c>
      <c r="E21" s="72">
        <v>23899860</v>
      </c>
      <c r="F21" s="72">
        <v>28017878.82</v>
      </c>
      <c r="G21" s="52" t="s">
        <v>1048</v>
      </c>
      <c r="H21" s="52" t="s">
        <v>1049</v>
      </c>
    </row>
    <row r="22" spans="1:8" x14ac:dyDescent="0.2">
      <c r="A22" s="73" t="s">
        <v>50</v>
      </c>
      <c r="B22" s="73" t="s">
        <v>476</v>
      </c>
      <c r="C22" s="73"/>
      <c r="D22" s="149">
        <v>36700000</v>
      </c>
      <c r="E22" s="149">
        <v>45799860</v>
      </c>
      <c r="F22" s="149">
        <v>57250310.670000002</v>
      </c>
      <c r="G22" s="74" t="s">
        <v>1050</v>
      </c>
      <c r="H22" s="74" t="s">
        <v>1051</v>
      </c>
    </row>
    <row r="23" spans="1:8" x14ac:dyDescent="0.2">
      <c r="A23" s="43" t="s">
        <v>52</v>
      </c>
      <c r="B23" s="43" t="s">
        <v>53</v>
      </c>
      <c r="C23" s="43"/>
      <c r="D23" s="148">
        <v>30700000</v>
      </c>
      <c r="E23" s="148">
        <v>30700000</v>
      </c>
      <c r="F23" s="148">
        <v>34627303.07</v>
      </c>
      <c r="G23" s="50" t="s">
        <v>1052</v>
      </c>
      <c r="H23" s="50" t="s">
        <v>1052</v>
      </c>
    </row>
    <row r="24" spans="1:8" x14ac:dyDescent="0.2">
      <c r="A24" s="51" t="s">
        <v>54</v>
      </c>
      <c r="B24" s="51" t="s">
        <v>477</v>
      </c>
      <c r="C24" s="51"/>
      <c r="D24" s="72">
        <v>30700000</v>
      </c>
      <c r="E24" s="72">
        <v>30700000</v>
      </c>
      <c r="F24" s="72">
        <v>34627303.07</v>
      </c>
      <c r="G24" s="52" t="s">
        <v>1052</v>
      </c>
      <c r="H24" s="52" t="s">
        <v>1052</v>
      </c>
    </row>
    <row r="25" spans="1:8" x14ac:dyDescent="0.2">
      <c r="A25" s="73" t="s">
        <v>56</v>
      </c>
      <c r="B25" s="73" t="s">
        <v>478</v>
      </c>
      <c r="C25" s="73"/>
      <c r="D25" s="149">
        <v>30700000</v>
      </c>
      <c r="E25" s="149">
        <v>30700000</v>
      </c>
      <c r="F25" s="149">
        <v>34627303.07</v>
      </c>
      <c r="G25" s="74" t="s">
        <v>1052</v>
      </c>
      <c r="H25" s="74" t="s">
        <v>1052</v>
      </c>
    </row>
    <row r="26" spans="1:8" x14ac:dyDescent="0.2">
      <c r="A26" s="43" t="s">
        <v>403</v>
      </c>
      <c r="B26" s="43" t="s">
        <v>479</v>
      </c>
      <c r="C26" s="43"/>
      <c r="D26" s="148">
        <v>0</v>
      </c>
      <c r="E26" s="148">
        <v>0</v>
      </c>
      <c r="F26" s="148">
        <v>56741</v>
      </c>
      <c r="G26" s="50" t="s">
        <v>473</v>
      </c>
      <c r="H26" s="50" t="s">
        <v>473</v>
      </c>
    </row>
    <row r="27" spans="1:8" x14ac:dyDescent="0.2">
      <c r="A27" s="51" t="s">
        <v>58</v>
      </c>
      <c r="B27" s="51" t="s">
        <v>480</v>
      </c>
      <c r="C27" s="51"/>
      <c r="D27" s="72">
        <v>0</v>
      </c>
      <c r="E27" s="72">
        <v>0</v>
      </c>
      <c r="F27" s="72">
        <v>56741</v>
      </c>
      <c r="G27" s="52" t="s">
        <v>473</v>
      </c>
      <c r="H27" s="52" t="s">
        <v>473</v>
      </c>
    </row>
    <row r="28" spans="1:8" x14ac:dyDescent="0.2">
      <c r="A28" s="43" t="s">
        <v>405</v>
      </c>
      <c r="B28" s="43" t="s">
        <v>481</v>
      </c>
      <c r="C28" s="43"/>
      <c r="D28" s="148">
        <v>3560000</v>
      </c>
      <c r="E28" s="148">
        <v>3560000</v>
      </c>
      <c r="F28" s="148">
        <v>4689939.96</v>
      </c>
      <c r="G28" s="50" t="s">
        <v>1053</v>
      </c>
      <c r="H28" s="50" t="s">
        <v>1053</v>
      </c>
    </row>
    <row r="29" spans="1:8" x14ac:dyDescent="0.2">
      <c r="A29" s="43" t="s">
        <v>60</v>
      </c>
      <c r="B29" s="43" t="s">
        <v>61</v>
      </c>
      <c r="C29" s="43"/>
      <c r="D29" s="71">
        <v>470000</v>
      </c>
      <c r="E29" s="71">
        <v>470000</v>
      </c>
      <c r="F29" s="71">
        <v>433230</v>
      </c>
      <c r="G29" s="50" t="s">
        <v>1054</v>
      </c>
      <c r="H29" s="50" t="s">
        <v>1054</v>
      </c>
    </row>
    <row r="30" spans="1:8" x14ac:dyDescent="0.2">
      <c r="A30" s="43" t="s">
        <v>62</v>
      </c>
      <c r="B30" s="43" t="s">
        <v>63</v>
      </c>
      <c r="C30" s="43"/>
      <c r="D30" s="71">
        <v>0</v>
      </c>
      <c r="E30" s="71">
        <v>0</v>
      </c>
      <c r="F30" s="71">
        <v>900</v>
      </c>
      <c r="G30" s="50" t="s">
        <v>473</v>
      </c>
      <c r="H30" s="50" t="s">
        <v>473</v>
      </c>
    </row>
    <row r="31" spans="1:8" x14ac:dyDescent="0.2">
      <c r="A31" s="43" t="s">
        <v>64</v>
      </c>
      <c r="B31" s="43" t="s">
        <v>65</v>
      </c>
      <c r="C31" s="43"/>
      <c r="D31" s="71">
        <v>110000</v>
      </c>
      <c r="E31" s="71">
        <v>110000</v>
      </c>
      <c r="F31" s="71">
        <v>398967.5</v>
      </c>
      <c r="G31" s="50" t="s">
        <v>1055</v>
      </c>
      <c r="H31" s="50" t="s">
        <v>1055</v>
      </c>
    </row>
    <row r="32" spans="1:8" x14ac:dyDescent="0.2">
      <c r="A32" s="43" t="s">
        <v>66</v>
      </c>
      <c r="B32" s="43" t="s">
        <v>67</v>
      </c>
      <c r="C32" s="43"/>
      <c r="D32" s="71">
        <v>25000</v>
      </c>
      <c r="E32" s="71">
        <v>25000</v>
      </c>
      <c r="F32" s="71">
        <v>48264</v>
      </c>
      <c r="G32" s="50" t="s">
        <v>1056</v>
      </c>
      <c r="H32" s="50" t="s">
        <v>1056</v>
      </c>
    </row>
    <row r="33" spans="1:8" x14ac:dyDescent="0.2">
      <c r="A33" s="51" t="s">
        <v>68</v>
      </c>
      <c r="B33" s="51" t="s">
        <v>482</v>
      </c>
      <c r="C33" s="51"/>
      <c r="D33" s="72">
        <v>4165000</v>
      </c>
      <c r="E33" s="72">
        <v>4165000</v>
      </c>
      <c r="F33" s="72">
        <v>5571301.46</v>
      </c>
      <c r="G33" s="52" t="s">
        <v>1057</v>
      </c>
      <c r="H33" s="52" t="s">
        <v>1057</v>
      </c>
    </row>
    <row r="34" spans="1:8" x14ac:dyDescent="0.2">
      <c r="A34" s="43" t="s">
        <v>70</v>
      </c>
      <c r="B34" s="43" t="s">
        <v>483</v>
      </c>
      <c r="C34" s="43"/>
      <c r="D34" s="148">
        <v>300000</v>
      </c>
      <c r="E34" s="148">
        <v>300000</v>
      </c>
      <c r="F34" s="148">
        <v>355037.36</v>
      </c>
      <c r="G34" s="50" t="s">
        <v>1058</v>
      </c>
      <c r="H34" s="50" t="s">
        <v>1058</v>
      </c>
    </row>
    <row r="35" spans="1:8" x14ac:dyDescent="0.2">
      <c r="A35" s="43" t="s">
        <v>407</v>
      </c>
      <c r="B35" s="43" t="s">
        <v>484</v>
      </c>
      <c r="C35" s="43"/>
      <c r="D35" s="71">
        <v>600000</v>
      </c>
      <c r="E35" s="71">
        <v>600000</v>
      </c>
      <c r="F35" s="71">
        <v>2675584.38</v>
      </c>
      <c r="G35" s="50" t="s">
        <v>1059</v>
      </c>
      <c r="H35" s="50" t="s">
        <v>1059</v>
      </c>
    </row>
    <row r="36" spans="1:8" x14ac:dyDescent="0.2">
      <c r="A36" s="43" t="s">
        <v>71</v>
      </c>
      <c r="B36" s="43" t="s">
        <v>485</v>
      </c>
      <c r="C36" s="43"/>
      <c r="D36" s="71">
        <v>0</v>
      </c>
      <c r="E36" s="71">
        <v>0</v>
      </c>
      <c r="F36" s="71">
        <v>278000</v>
      </c>
      <c r="G36" s="50" t="s">
        <v>473</v>
      </c>
      <c r="H36" s="50" t="s">
        <v>473</v>
      </c>
    </row>
    <row r="37" spans="1:8" x14ac:dyDescent="0.2">
      <c r="A37" s="51" t="s">
        <v>72</v>
      </c>
      <c r="B37" s="51" t="s">
        <v>73</v>
      </c>
      <c r="C37" s="51"/>
      <c r="D37" s="72">
        <v>900000</v>
      </c>
      <c r="E37" s="72">
        <v>900000</v>
      </c>
      <c r="F37" s="72">
        <v>3308621.74</v>
      </c>
      <c r="G37" s="52" t="s">
        <v>1060</v>
      </c>
      <c r="H37" s="52" t="s">
        <v>1060</v>
      </c>
    </row>
    <row r="38" spans="1:8" x14ac:dyDescent="0.2">
      <c r="A38" s="43" t="s">
        <v>74</v>
      </c>
      <c r="B38" s="43" t="s">
        <v>75</v>
      </c>
      <c r="C38" s="43"/>
      <c r="D38" s="148">
        <v>28630000</v>
      </c>
      <c r="E38" s="148">
        <v>28630000</v>
      </c>
      <c r="F38" s="148">
        <v>32717106</v>
      </c>
      <c r="G38" s="50" t="s">
        <v>1061</v>
      </c>
      <c r="H38" s="50" t="s">
        <v>1061</v>
      </c>
    </row>
    <row r="39" spans="1:8" x14ac:dyDescent="0.2">
      <c r="A39" s="51" t="s">
        <v>76</v>
      </c>
      <c r="B39" s="51" t="s">
        <v>486</v>
      </c>
      <c r="C39" s="51"/>
      <c r="D39" s="72">
        <v>28630000</v>
      </c>
      <c r="E39" s="72">
        <v>28630000</v>
      </c>
      <c r="F39" s="72">
        <v>32717106</v>
      </c>
      <c r="G39" s="52" t="s">
        <v>1061</v>
      </c>
      <c r="H39" s="52" t="s">
        <v>1061</v>
      </c>
    </row>
    <row r="40" spans="1:8" x14ac:dyDescent="0.2">
      <c r="A40" s="73" t="s">
        <v>77</v>
      </c>
      <c r="B40" s="73" t="s">
        <v>487</v>
      </c>
      <c r="C40" s="73"/>
      <c r="D40" s="149">
        <v>33695000</v>
      </c>
      <c r="E40" s="149">
        <v>33695000</v>
      </c>
      <c r="F40" s="149">
        <v>41653770.200000003</v>
      </c>
      <c r="G40" s="74" t="s">
        <v>1062</v>
      </c>
      <c r="H40" s="74" t="s">
        <v>1062</v>
      </c>
    </row>
    <row r="41" spans="1:8" x14ac:dyDescent="0.2">
      <c r="A41" s="43" t="s">
        <v>79</v>
      </c>
      <c r="B41" s="43" t="s">
        <v>488</v>
      </c>
      <c r="C41" s="43"/>
      <c r="D41" s="148">
        <v>12100000</v>
      </c>
      <c r="E41" s="148">
        <v>12100000</v>
      </c>
      <c r="F41" s="148">
        <v>12222395.869999999</v>
      </c>
      <c r="G41" s="50" t="s">
        <v>1063</v>
      </c>
      <c r="H41" s="50" t="s">
        <v>1063</v>
      </c>
    </row>
    <row r="42" spans="1:8" x14ac:dyDescent="0.2">
      <c r="A42" s="51" t="s">
        <v>81</v>
      </c>
      <c r="B42" s="51" t="s">
        <v>489</v>
      </c>
      <c r="C42" s="51"/>
      <c r="D42" s="72">
        <v>12100000</v>
      </c>
      <c r="E42" s="72">
        <v>12100000</v>
      </c>
      <c r="F42" s="72">
        <v>12222395.869999999</v>
      </c>
      <c r="G42" s="52" t="s">
        <v>1063</v>
      </c>
      <c r="H42" s="52" t="s">
        <v>1063</v>
      </c>
    </row>
    <row r="43" spans="1:8" x14ac:dyDescent="0.2">
      <c r="A43" s="73" t="s">
        <v>83</v>
      </c>
      <c r="B43" s="73" t="s">
        <v>490</v>
      </c>
      <c r="C43" s="73"/>
      <c r="D43" s="149">
        <v>12100000</v>
      </c>
      <c r="E43" s="149">
        <v>12100000</v>
      </c>
      <c r="F43" s="149">
        <v>12222395.869999999</v>
      </c>
      <c r="G43" s="74" t="s">
        <v>1063</v>
      </c>
      <c r="H43" s="74" t="s">
        <v>1063</v>
      </c>
    </row>
    <row r="44" spans="1:8" x14ac:dyDescent="0.2">
      <c r="A44" s="75" t="s">
        <v>85</v>
      </c>
      <c r="B44" s="75" t="s">
        <v>491</v>
      </c>
      <c r="C44" s="75"/>
      <c r="D44" s="150">
        <v>113195000</v>
      </c>
      <c r="E44" s="150">
        <v>122294860</v>
      </c>
      <c r="F44" s="150">
        <v>145753779.81</v>
      </c>
      <c r="G44" s="76" t="s">
        <v>1064</v>
      </c>
      <c r="H44" s="76" t="s">
        <v>1065</v>
      </c>
    </row>
    <row r="45" spans="1:8" x14ac:dyDescent="0.2">
      <c r="A45" s="43" t="s">
        <v>87</v>
      </c>
      <c r="B45" s="43" t="s">
        <v>88</v>
      </c>
      <c r="C45" s="43"/>
      <c r="D45" s="148">
        <v>24340500</v>
      </c>
      <c r="E45" s="148">
        <v>24340500</v>
      </c>
      <c r="F45" s="148">
        <v>26397421.77</v>
      </c>
      <c r="G45" s="50" t="s">
        <v>1066</v>
      </c>
      <c r="H45" s="50" t="s">
        <v>1066</v>
      </c>
    </row>
    <row r="46" spans="1:8" x14ac:dyDescent="0.2">
      <c r="A46" s="43" t="s">
        <v>89</v>
      </c>
      <c r="B46" s="43" t="s">
        <v>90</v>
      </c>
      <c r="C46" s="43"/>
      <c r="D46" s="71">
        <v>480000</v>
      </c>
      <c r="E46" s="71">
        <v>931830</v>
      </c>
      <c r="F46" s="71">
        <v>677371</v>
      </c>
      <c r="G46" s="50" t="s">
        <v>1067</v>
      </c>
      <c r="H46" s="50" t="s">
        <v>1068</v>
      </c>
    </row>
    <row r="47" spans="1:8" x14ac:dyDescent="0.2">
      <c r="A47" s="43" t="s">
        <v>91</v>
      </c>
      <c r="B47" s="43" t="s">
        <v>92</v>
      </c>
      <c r="C47" s="43"/>
      <c r="D47" s="71">
        <v>300000</v>
      </c>
      <c r="E47" s="71">
        <v>300000</v>
      </c>
      <c r="F47" s="71">
        <v>437929.25</v>
      </c>
      <c r="G47" s="50" t="s">
        <v>1069</v>
      </c>
      <c r="H47" s="50" t="s">
        <v>1069</v>
      </c>
    </row>
    <row r="48" spans="1:8" x14ac:dyDescent="0.2">
      <c r="A48" s="51" t="s">
        <v>93</v>
      </c>
      <c r="B48" s="51" t="s">
        <v>492</v>
      </c>
      <c r="C48" s="51"/>
      <c r="D48" s="72">
        <v>25120500</v>
      </c>
      <c r="E48" s="72">
        <v>25572330</v>
      </c>
      <c r="F48" s="72">
        <v>27512722.02</v>
      </c>
      <c r="G48" s="52" t="s">
        <v>1070</v>
      </c>
      <c r="H48" s="52" t="s">
        <v>1071</v>
      </c>
    </row>
    <row r="49" spans="1:8" x14ac:dyDescent="0.2">
      <c r="A49" s="43" t="s">
        <v>982</v>
      </c>
      <c r="B49" s="43" t="s">
        <v>981</v>
      </c>
      <c r="C49" s="43"/>
      <c r="D49" s="148">
        <v>0</v>
      </c>
      <c r="E49" s="148">
        <v>1012434</v>
      </c>
      <c r="F49" s="148">
        <v>1012434</v>
      </c>
      <c r="G49" s="50" t="s">
        <v>473</v>
      </c>
      <c r="H49" s="50" t="s">
        <v>474</v>
      </c>
    </row>
    <row r="50" spans="1:8" x14ac:dyDescent="0.2">
      <c r="A50" s="51" t="s">
        <v>980</v>
      </c>
      <c r="B50" s="51" t="s">
        <v>979</v>
      </c>
      <c r="C50" s="51"/>
      <c r="D50" s="72">
        <v>0</v>
      </c>
      <c r="E50" s="72">
        <v>1012434</v>
      </c>
      <c r="F50" s="72">
        <v>1012434</v>
      </c>
      <c r="G50" s="52" t="s">
        <v>473</v>
      </c>
      <c r="H50" s="52" t="s">
        <v>474</v>
      </c>
    </row>
    <row r="51" spans="1:8" x14ac:dyDescent="0.2">
      <c r="A51" s="43" t="s">
        <v>95</v>
      </c>
      <c r="B51" s="43" t="s">
        <v>96</v>
      </c>
      <c r="C51" s="43"/>
      <c r="D51" s="148">
        <v>138209</v>
      </c>
      <c r="E51" s="148">
        <v>138209</v>
      </c>
      <c r="F51" s="148">
        <v>142272</v>
      </c>
      <c r="G51" s="50" t="s">
        <v>1072</v>
      </c>
      <c r="H51" s="50" t="s">
        <v>1072</v>
      </c>
    </row>
    <row r="52" spans="1:8" x14ac:dyDescent="0.2">
      <c r="A52" s="43" t="s">
        <v>97</v>
      </c>
      <c r="B52" s="43" t="s">
        <v>493</v>
      </c>
      <c r="C52" s="43"/>
      <c r="D52" s="71">
        <v>2343112</v>
      </c>
      <c r="E52" s="71">
        <v>2343112</v>
      </c>
      <c r="F52" s="71">
        <v>2225482.25</v>
      </c>
      <c r="G52" s="50" t="s">
        <v>1073</v>
      </c>
      <c r="H52" s="50" t="s">
        <v>1073</v>
      </c>
    </row>
    <row r="53" spans="1:8" x14ac:dyDescent="0.2">
      <c r="A53" s="51" t="s">
        <v>99</v>
      </c>
      <c r="B53" s="51" t="s">
        <v>494</v>
      </c>
      <c r="C53" s="51"/>
      <c r="D53" s="72">
        <v>2481321</v>
      </c>
      <c r="E53" s="72">
        <v>2481321</v>
      </c>
      <c r="F53" s="72">
        <v>2367754.25</v>
      </c>
      <c r="G53" s="52" t="s">
        <v>1074</v>
      </c>
      <c r="H53" s="52" t="s">
        <v>1074</v>
      </c>
    </row>
    <row r="54" spans="1:8" x14ac:dyDescent="0.2">
      <c r="A54" s="43" t="s">
        <v>101</v>
      </c>
      <c r="B54" s="43" t="s">
        <v>102</v>
      </c>
      <c r="C54" s="43"/>
      <c r="D54" s="148">
        <v>100000</v>
      </c>
      <c r="E54" s="148">
        <v>100000</v>
      </c>
      <c r="F54" s="148">
        <v>14417.06</v>
      </c>
      <c r="G54" s="50" t="s">
        <v>1075</v>
      </c>
      <c r="H54" s="50" t="s">
        <v>1075</v>
      </c>
    </row>
    <row r="55" spans="1:8" x14ac:dyDescent="0.2">
      <c r="A55" s="51" t="s">
        <v>103</v>
      </c>
      <c r="B55" s="51" t="s">
        <v>495</v>
      </c>
      <c r="C55" s="51"/>
      <c r="D55" s="72">
        <v>100000</v>
      </c>
      <c r="E55" s="72">
        <v>100000</v>
      </c>
      <c r="F55" s="72">
        <v>14417.06</v>
      </c>
      <c r="G55" s="52" t="s">
        <v>1075</v>
      </c>
      <c r="H55" s="52" t="s">
        <v>1075</v>
      </c>
    </row>
    <row r="56" spans="1:8" x14ac:dyDescent="0.2">
      <c r="A56" s="73" t="s">
        <v>105</v>
      </c>
      <c r="B56" s="73" t="s">
        <v>496</v>
      </c>
      <c r="C56" s="73"/>
      <c r="D56" s="149">
        <v>27701821</v>
      </c>
      <c r="E56" s="149">
        <v>29166085</v>
      </c>
      <c r="F56" s="149">
        <v>30907327.329999998</v>
      </c>
      <c r="G56" s="74" t="s">
        <v>1076</v>
      </c>
      <c r="H56" s="74" t="s">
        <v>937</v>
      </c>
    </row>
    <row r="57" spans="1:8" x14ac:dyDescent="0.2">
      <c r="A57" s="43" t="s">
        <v>106</v>
      </c>
      <c r="B57" s="43" t="s">
        <v>107</v>
      </c>
      <c r="C57" s="43"/>
      <c r="D57" s="148">
        <v>5820000</v>
      </c>
      <c r="E57" s="148">
        <v>5820000</v>
      </c>
      <c r="F57" s="148">
        <v>7578814.6500000004</v>
      </c>
      <c r="G57" s="50" t="s">
        <v>1077</v>
      </c>
      <c r="H57" s="50" t="s">
        <v>1077</v>
      </c>
    </row>
    <row r="58" spans="1:8" x14ac:dyDescent="0.2">
      <c r="A58" s="51" t="s">
        <v>108</v>
      </c>
      <c r="B58" s="51" t="s">
        <v>497</v>
      </c>
      <c r="C58" s="51"/>
      <c r="D58" s="72">
        <v>5820000</v>
      </c>
      <c r="E58" s="72">
        <v>5820000</v>
      </c>
      <c r="F58" s="72">
        <v>7578814.6500000004</v>
      </c>
      <c r="G58" s="52" t="s">
        <v>1077</v>
      </c>
      <c r="H58" s="52" t="s">
        <v>1077</v>
      </c>
    </row>
    <row r="59" spans="1:8" x14ac:dyDescent="0.2">
      <c r="A59" s="73" t="s">
        <v>110</v>
      </c>
      <c r="B59" s="73" t="s">
        <v>498</v>
      </c>
      <c r="C59" s="73"/>
      <c r="D59" s="149">
        <v>5820000</v>
      </c>
      <c r="E59" s="149">
        <v>5820000</v>
      </c>
      <c r="F59" s="149">
        <v>7578814.6500000004</v>
      </c>
      <c r="G59" s="74" t="s">
        <v>1077</v>
      </c>
      <c r="H59" s="74" t="s">
        <v>1077</v>
      </c>
    </row>
    <row r="60" spans="1:8" x14ac:dyDescent="0.2">
      <c r="A60" s="43" t="s">
        <v>112</v>
      </c>
      <c r="B60" s="43" t="s">
        <v>113</v>
      </c>
      <c r="C60" s="43"/>
      <c r="D60" s="148">
        <v>0</v>
      </c>
      <c r="E60" s="148">
        <v>13750</v>
      </c>
      <c r="F60" s="148">
        <v>46173</v>
      </c>
      <c r="G60" s="50" t="s">
        <v>473</v>
      </c>
      <c r="H60" s="50" t="s">
        <v>1078</v>
      </c>
    </row>
    <row r="61" spans="1:8" x14ac:dyDescent="0.2">
      <c r="A61" s="43" t="s">
        <v>114</v>
      </c>
      <c r="B61" s="43" t="s">
        <v>115</v>
      </c>
      <c r="C61" s="43"/>
      <c r="D61" s="71">
        <v>0</v>
      </c>
      <c r="E61" s="71">
        <v>3259876</v>
      </c>
      <c r="F61" s="71">
        <v>3289651</v>
      </c>
      <c r="G61" s="50" t="s">
        <v>473</v>
      </c>
      <c r="H61" s="50" t="s">
        <v>1079</v>
      </c>
    </row>
    <row r="62" spans="1:8" x14ac:dyDescent="0.2">
      <c r="A62" s="43" t="s">
        <v>116</v>
      </c>
      <c r="B62" s="43" t="s">
        <v>499</v>
      </c>
      <c r="C62" s="43"/>
      <c r="D62" s="71">
        <v>1725000</v>
      </c>
      <c r="E62" s="71">
        <v>2540062</v>
      </c>
      <c r="F62" s="71">
        <v>3040568.79</v>
      </c>
      <c r="G62" s="50" t="s">
        <v>1080</v>
      </c>
      <c r="H62" s="50" t="s">
        <v>1081</v>
      </c>
    </row>
    <row r="63" spans="1:8" x14ac:dyDescent="0.2">
      <c r="A63" s="43" t="s">
        <v>117</v>
      </c>
      <c r="B63" s="43" t="s">
        <v>118</v>
      </c>
      <c r="C63" s="43"/>
      <c r="D63" s="71">
        <v>0</v>
      </c>
      <c r="E63" s="71">
        <v>0</v>
      </c>
      <c r="F63" s="71">
        <v>1792.07</v>
      </c>
      <c r="G63" s="50" t="s">
        <v>473</v>
      </c>
      <c r="H63" s="50" t="s">
        <v>473</v>
      </c>
    </row>
    <row r="64" spans="1:8" x14ac:dyDescent="0.2">
      <c r="A64" s="43" t="s">
        <v>119</v>
      </c>
      <c r="B64" s="43" t="s">
        <v>120</v>
      </c>
      <c r="C64" s="43"/>
      <c r="D64" s="71">
        <v>5000</v>
      </c>
      <c r="E64" s="71">
        <v>5000</v>
      </c>
      <c r="F64" s="71">
        <v>1891</v>
      </c>
      <c r="G64" s="50" t="s">
        <v>1082</v>
      </c>
      <c r="H64" s="50" t="s">
        <v>1082</v>
      </c>
    </row>
    <row r="65" spans="1:8" x14ac:dyDescent="0.2">
      <c r="A65" s="51" t="s">
        <v>121</v>
      </c>
      <c r="B65" s="51" t="s">
        <v>500</v>
      </c>
      <c r="C65" s="51"/>
      <c r="D65" s="72">
        <v>1730000</v>
      </c>
      <c r="E65" s="72">
        <v>5818688</v>
      </c>
      <c r="F65" s="72">
        <v>6380075.8600000003</v>
      </c>
      <c r="G65" s="52" t="s">
        <v>1083</v>
      </c>
      <c r="H65" s="52" t="s">
        <v>1084</v>
      </c>
    </row>
    <row r="66" spans="1:8" x14ac:dyDescent="0.2">
      <c r="A66" s="73" t="s">
        <v>123</v>
      </c>
      <c r="B66" s="73" t="s">
        <v>501</v>
      </c>
      <c r="C66" s="73"/>
      <c r="D66" s="149">
        <v>1730000</v>
      </c>
      <c r="E66" s="149">
        <v>5818688</v>
      </c>
      <c r="F66" s="149">
        <v>6380075.8600000003</v>
      </c>
      <c r="G66" s="74" t="s">
        <v>1083</v>
      </c>
      <c r="H66" s="74" t="s">
        <v>1084</v>
      </c>
    </row>
    <row r="67" spans="1:8" x14ac:dyDescent="0.2">
      <c r="A67" s="43" t="s">
        <v>1085</v>
      </c>
      <c r="B67" s="43" t="s">
        <v>1086</v>
      </c>
      <c r="C67" s="43"/>
      <c r="D67" s="148">
        <v>0</v>
      </c>
      <c r="E67" s="148">
        <v>200000</v>
      </c>
      <c r="F67" s="148">
        <v>0</v>
      </c>
      <c r="G67" s="50" t="s">
        <v>473</v>
      </c>
      <c r="H67" s="50" t="s">
        <v>957</v>
      </c>
    </row>
    <row r="68" spans="1:8" x14ac:dyDescent="0.2">
      <c r="A68" s="51" t="s">
        <v>1087</v>
      </c>
      <c r="B68" s="51" t="s">
        <v>1088</v>
      </c>
      <c r="C68" s="51"/>
      <c r="D68" s="72">
        <v>0</v>
      </c>
      <c r="E68" s="72">
        <v>200000</v>
      </c>
      <c r="F68" s="72">
        <v>0</v>
      </c>
      <c r="G68" s="52" t="s">
        <v>473</v>
      </c>
      <c r="H68" s="52" t="s">
        <v>957</v>
      </c>
    </row>
    <row r="69" spans="1:8" x14ac:dyDescent="0.2">
      <c r="A69" s="73" t="s">
        <v>1089</v>
      </c>
      <c r="B69" s="73" t="s">
        <v>1090</v>
      </c>
      <c r="C69" s="73"/>
      <c r="D69" s="149">
        <v>0</v>
      </c>
      <c r="E69" s="149">
        <v>200000</v>
      </c>
      <c r="F69" s="149">
        <v>0</v>
      </c>
      <c r="G69" s="74" t="s">
        <v>473</v>
      </c>
      <c r="H69" s="74" t="s">
        <v>957</v>
      </c>
    </row>
    <row r="70" spans="1:8" x14ac:dyDescent="0.2">
      <c r="A70" s="75" t="s">
        <v>125</v>
      </c>
      <c r="B70" s="75" t="s">
        <v>502</v>
      </c>
      <c r="C70" s="75"/>
      <c r="D70" s="150">
        <v>35251821</v>
      </c>
      <c r="E70" s="150">
        <v>41004773</v>
      </c>
      <c r="F70" s="150">
        <v>44866217.840000004</v>
      </c>
      <c r="G70" s="76" t="s">
        <v>1091</v>
      </c>
      <c r="H70" s="76" t="s">
        <v>984</v>
      </c>
    </row>
    <row r="71" spans="1:8" x14ac:dyDescent="0.2">
      <c r="A71" s="43" t="s">
        <v>127</v>
      </c>
      <c r="B71" s="43" t="s">
        <v>128</v>
      </c>
      <c r="C71" s="43"/>
      <c r="D71" s="148">
        <v>8500000</v>
      </c>
      <c r="E71" s="148">
        <v>8500000</v>
      </c>
      <c r="F71" s="148">
        <v>10210319</v>
      </c>
      <c r="G71" s="50" t="s">
        <v>1092</v>
      </c>
      <c r="H71" s="50" t="s">
        <v>1092</v>
      </c>
    </row>
    <row r="72" spans="1:8" x14ac:dyDescent="0.2">
      <c r="A72" s="43" t="s">
        <v>129</v>
      </c>
      <c r="B72" s="43" t="s">
        <v>130</v>
      </c>
      <c r="C72" s="43"/>
      <c r="D72" s="71">
        <v>500000</v>
      </c>
      <c r="E72" s="71">
        <v>500000</v>
      </c>
      <c r="F72" s="71">
        <v>26300</v>
      </c>
      <c r="G72" s="50" t="s">
        <v>1093</v>
      </c>
      <c r="H72" s="50" t="s">
        <v>1093</v>
      </c>
    </row>
    <row r="73" spans="1:8" x14ac:dyDescent="0.2">
      <c r="A73" s="51" t="s">
        <v>131</v>
      </c>
      <c r="B73" s="51" t="s">
        <v>503</v>
      </c>
      <c r="C73" s="51"/>
      <c r="D73" s="72">
        <v>9000000</v>
      </c>
      <c r="E73" s="72">
        <v>9000000</v>
      </c>
      <c r="F73" s="72">
        <v>10236619</v>
      </c>
      <c r="G73" s="52" t="s">
        <v>1094</v>
      </c>
      <c r="H73" s="52" t="s">
        <v>1094</v>
      </c>
    </row>
    <row r="74" spans="1:8" x14ac:dyDescent="0.2">
      <c r="A74" s="43" t="s">
        <v>133</v>
      </c>
      <c r="B74" s="43" t="s">
        <v>134</v>
      </c>
      <c r="C74" s="43"/>
      <c r="D74" s="148">
        <v>0</v>
      </c>
      <c r="E74" s="148">
        <v>0</v>
      </c>
      <c r="F74" s="148">
        <v>328410</v>
      </c>
      <c r="G74" s="50" t="s">
        <v>473</v>
      </c>
      <c r="H74" s="50" t="s">
        <v>473</v>
      </c>
    </row>
    <row r="75" spans="1:8" x14ac:dyDescent="0.2">
      <c r="A75" s="43" t="s">
        <v>135</v>
      </c>
      <c r="B75" s="43" t="s">
        <v>136</v>
      </c>
      <c r="C75" s="43"/>
      <c r="D75" s="71">
        <v>600000</v>
      </c>
      <c r="E75" s="71">
        <v>600000</v>
      </c>
      <c r="F75" s="71">
        <v>1240000</v>
      </c>
      <c r="G75" s="50" t="s">
        <v>1095</v>
      </c>
      <c r="H75" s="50" t="s">
        <v>1095</v>
      </c>
    </row>
    <row r="76" spans="1:8" x14ac:dyDescent="0.2">
      <c r="A76" s="51" t="s">
        <v>137</v>
      </c>
      <c r="B76" s="51" t="s">
        <v>504</v>
      </c>
      <c r="C76" s="51"/>
      <c r="D76" s="72">
        <v>600000</v>
      </c>
      <c r="E76" s="72">
        <v>600000</v>
      </c>
      <c r="F76" s="72">
        <v>1568410</v>
      </c>
      <c r="G76" s="52" t="s">
        <v>1096</v>
      </c>
      <c r="H76" s="52" t="s">
        <v>1096</v>
      </c>
    </row>
    <row r="77" spans="1:8" x14ac:dyDescent="0.2">
      <c r="A77" s="73" t="s">
        <v>139</v>
      </c>
      <c r="B77" s="73" t="s">
        <v>505</v>
      </c>
      <c r="C77" s="73"/>
      <c r="D77" s="149">
        <v>9600000</v>
      </c>
      <c r="E77" s="149">
        <v>9600000</v>
      </c>
      <c r="F77" s="149">
        <v>11805029</v>
      </c>
      <c r="G77" s="74" t="s">
        <v>1097</v>
      </c>
      <c r="H77" s="74" t="s">
        <v>1097</v>
      </c>
    </row>
    <row r="78" spans="1:8" x14ac:dyDescent="0.2">
      <c r="A78" s="75" t="s">
        <v>141</v>
      </c>
      <c r="B78" s="75" t="s">
        <v>506</v>
      </c>
      <c r="C78" s="75"/>
      <c r="D78" s="150">
        <v>9600000</v>
      </c>
      <c r="E78" s="150">
        <v>9600000</v>
      </c>
      <c r="F78" s="150">
        <v>11805029</v>
      </c>
      <c r="G78" s="76" t="s">
        <v>1097</v>
      </c>
      <c r="H78" s="76" t="s">
        <v>1097</v>
      </c>
    </row>
    <row r="79" spans="1:8" ht="14.25" thickBot="1" x14ac:dyDescent="0.25">
      <c r="A79" s="77" t="s">
        <v>507</v>
      </c>
      <c r="B79" s="77"/>
      <c r="C79" s="77"/>
      <c r="D79" s="78">
        <v>158046821</v>
      </c>
      <c r="E79" s="78">
        <v>172899633</v>
      </c>
      <c r="F79" s="78">
        <v>202425026.65000001</v>
      </c>
      <c r="G79" s="79" t="s">
        <v>1098</v>
      </c>
      <c r="H79" s="79" t="s">
        <v>1099</v>
      </c>
    </row>
    <row r="80" spans="1:8" x14ac:dyDescent="0.2">
      <c r="A80" s="43" t="s">
        <v>144</v>
      </c>
      <c r="B80" s="43" t="s">
        <v>145</v>
      </c>
      <c r="C80" s="43"/>
      <c r="D80" s="151">
        <v>0</v>
      </c>
      <c r="E80" s="151">
        <v>149195.14000000001</v>
      </c>
      <c r="F80" s="151">
        <v>149195.14000000001</v>
      </c>
      <c r="G80" s="50" t="s">
        <v>473</v>
      </c>
      <c r="H80" s="50" t="s">
        <v>474</v>
      </c>
    </row>
    <row r="81" spans="1:8" x14ac:dyDescent="0.2">
      <c r="A81" s="43" t="s">
        <v>146</v>
      </c>
      <c r="B81" s="43" t="s">
        <v>147</v>
      </c>
      <c r="C81" s="43"/>
      <c r="D81" s="71">
        <v>51218500</v>
      </c>
      <c r="E81" s="71">
        <v>51236900</v>
      </c>
      <c r="F81" s="71">
        <v>51236900</v>
      </c>
      <c r="G81" s="50" t="s">
        <v>1100</v>
      </c>
      <c r="H81" s="50" t="s">
        <v>474</v>
      </c>
    </row>
    <row r="82" spans="1:8" x14ac:dyDescent="0.2">
      <c r="A82" s="43" t="s">
        <v>148</v>
      </c>
      <c r="B82" s="43" t="s">
        <v>149</v>
      </c>
      <c r="C82" s="43"/>
      <c r="D82" s="71">
        <v>25966500</v>
      </c>
      <c r="E82" s="71">
        <v>24659623.079999998</v>
      </c>
      <c r="F82" s="71">
        <v>24655623.079999998</v>
      </c>
      <c r="G82" s="50" t="s">
        <v>1101</v>
      </c>
      <c r="H82" s="50" t="s">
        <v>1102</v>
      </c>
    </row>
    <row r="83" spans="1:8" x14ac:dyDescent="0.2">
      <c r="A83" s="51" t="s">
        <v>150</v>
      </c>
      <c r="B83" s="51" t="s">
        <v>508</v>
      </c>
      <c r="C83" s="51"/>
      <c r="D83" s="72">
        <v>77185000</v>
      </c>
      <c r="E83" s="72">
        <v>76045718.219999999</v>
      </c>
      <c r="F83" s="72">
        <v>76041718.219999999</v>
      </c>
      <c r="G83" s="52" t="s">
        <v>1103</v>
      </c>
      <c r="H83" s="52" t="s">
        <v>1104</v>
      </c>
    </row>
    <row r="84" spans="1:8" x14ac:dyDescent="0.2">
      <c r="A84" s="43" t="s">
        <v>975</v>
      </c>
      <c r="B84" s="43" t="s">
        <v>678</v>
      </c>
      <c r="C84" s="43"/>
      <c r="D84" s="148">
        <v>2757000</v>
      </c>
      <c r="E84" s="148">
        <v>3036407</v>
      </c>
      <c r="F84" s="148">
        <v>3086407</v>
      </c>
      <c r="G84" s="50" t="s">
        <v>1105</v>
      </c>
      <c r="H84" s="50" t="s">
        <v>1106</v>
      </c>
    </row>
    <row r="85" spans="1:8" x14ac:dyDescent="0.2">
      <c r="A85" s="43" t="s">
        <v>152</v>
      </c>
      <c r="B85" s="43" t="s">
        <v>153</v>
      </c>
      <c r="C85" s="43"/>
      <c r="D85" s="71">
        <v>0</v>
      </c>
      <c r="E85" s="71">
        <v>810751</v>
      </c>
      <c r="F85" s="71">
        <v>810751</v>
      </c>
      <c r="G85" s="50" t="s">
        <v>473</v>
      </c>
      <c r="H85" s="50" t="s">
        <v>474</v>
      </c>
    </row>
    <row r="86" spans="1:8" x14ac:dyDescent="0.2">
      <c r="A86" s="51" t="s">
        <v>154</v>
      </c>
      <c r="B86" s="51" t="s">
        <v>509</v>
      </c>
      <c r="C86" s="51"/>
      <c r="D86" s="72">
        <v>2757000</v>
      </c>
      <c r="E86" s="72">
        <v>3847158</v>
      </c>
      <c r="F86" s="72">
        <v>3897158</v>
      </c>
      <c r="G86" s="52" t="s">
        <v>1107</v>
      </c>
      <c r="H86" s="52" t="s">
        <v>1108</v>
      </c>
    </row>
    <row r="87" spans="1:8" x14ac:dyDescent="0.2">
      <c r="A87" s="43" t="s">
        <v>974</v>
      </c>
      <c r="B87" s="43" t="s">
        <v>973</v>
      </c>
      <c r="C87" s="43"/>
      <c r="D87" s="148">
        <v>0</v>
      </c>
      <c r="E87" s="148">
        <v>1230946.96</v>
      </c>
      <c r="F87" s="148">
        <v>1230946.96</v>
      </c>
      <c r="G87" s="50" t="s">
        <v>473</v>
      </c>
      <c r="H87" s="50" t="s">
        <v>474</v>
      </c>
    </row>
    <row r="88" spans="1:8" x14ac:dyDescent="0.2">
      <c r="A88" s="43" t="s">
        <v>156</v>
      </c>
      <c r="B88" s="43" t="s">
        <v>157</v>
      </c>
      <c r="C88" s="43"/>
      <c r="D88" s="71">
        <v>0</v>
      </c>
      <c r="E88" s="71">
        <v>0</v>
      </c>
      <c r="F88" s="71">
        <v>295154784.95999998</v>
      </c>
      <c r="G88" s="50" t="s">
        <v>473</v>
      </c>
      <c r="H88" s="50" t="s">
        <v>473</v>
      </c>
    </row>
    <row r="89" spans="1:8" x14ac:dyDescent="0.2">
      <c r="A89" s="51" t="s">
        <v>158</v>
      </c>
      <c r="B89" s="51" t="s">
        <v>510</v>
      </c>
      <c r="C89" s="51"/>
      <c r="D89" s="72">
        <v>0</v>
      </c>
      <c r="E89" s="72">
        <v>1230946.96</v>
      </c>
      <c r="F89" s="72">
        <v>296385731.92000002</v>
      </c>
      <c r="G89" s="52" t="s">
        <v>473</v>
      </c>
      <c r="H89" s="52" t="s">
        <v>473</v>
      </c>
    </row>
    <row r="90" spans="1:8" x14ac:dyDescent="0.2">
      <c r="A90" s="73" t="s">
        <v>159</v>
      </c>
      <c r="B90" s="73" t="s">
        <v>511</v>
      </c>
      <c r="C90" s="73"/>
      <c r="D90" s="149">
        <v>79942000</v>
      </c>
      <c r="E90" s="149">
        <v>81123823.180000007</v>
      </c>
      <c r="F90" s="149">
        <v>376324608.13999999</v>
      </c>
      <c r="G90" s="74" t="s">
        <v>1109</v>
      </c>
      <c r="H90" s="74" t="s">
        <v>1110</v>
      </c>
    </row>
    <row r="91" spans="1:8" x14ac:dyDescent="0.2">
      <c r="A91" s="43" t="s">
        <v>972</v>
      </c>
      <c r="B91" s="43" t="s">
        <v>971</v>
      </c>
      <c r="C91" s="43"/>
      <c r="D91" s="148">
        <v>0</v>
      </c>
      <c r="E91" s="148">
        <v>12449000</v>
      </c>
      <c r="F91" s="148">
        <v>12449000</v>
      </c>
      <c r="G91" s="50" t="s">
        <v>473</v>
      </c>
      <c r="H91" s="50" t="s">
        <v>474</v>
      </c>
    </row>
    <row r="92" spans="1:8" x14ac:dyDescent="0.2">
      <c r="A92" s="43" t="s">
        <v>161</v>
      </c>
      <c r="B92" s="43" t="s">
        <v>162</v>
      </c>
      <c r="C92" s="43"/>
      <c r="D92" s="71">
        <v>0</v>
      </c>
      <c r="E92" s="71">
        <v>2392321.9900000002</v>
      </c>
      <c r="F92" s="71">
        <v>2392321.9900000002</v>
      </c>
      <c r="G92" s="50" t="s">
        <v>473</v>
      </c>
      <c r="H92" s="50" t="s">
        <v>474</v>
      </c>
    </row>
    <row r="93" spans="1:8" x14ac:dyDescent="0.2">
      <c r="A93" s="51" t="s">
        <v>163</v>
      </c>
      <c r="B93" s="51" t="s">
        <v>512</v>
      </c>
      <c r="C93" s="51"/>
      <c r="D93" s="72">
        <v>0</v>
      </c>
      <c r="E93" s="72">
        <v>14841321.99</v>
      </c>
      <c r="F93" s="72">
        <v>14841321.99</v>
      </c>
      <c r="G93" s="52" t="s">
        <v>473</v>
      </c>
      <c r="H93" s="52" t="s">
        <v>474</v>
      </c>
    </row>
    <row r="94" spans="1:8" x14ac:dyDescent="0.2">
      <c r="A94" s="43" t="s">
        <v>421</v>
      </c>
      <c r="B94" s="43" t="s">
        <v>422</v>
      </c>
      <c r="C94" s="43"/>
      <c r="D94" s="148">
        <v>0</v>
      </c>
      <c r="E94" s="148">
        <v>1156856.3999999999</v>
      </c>
      <c r="F94" s="148">
        <v>1156856.3999999999</v>
      </c>
      <c r="G94" s="50" t="s">
        <v>473</v>
      </c>
      <c r="H94" s="50" t="s">
        <v>474</v>
      </c>
    </row>
    <row r="95" spans="1:8" x14ac:dyDescent="0.2">
      <c r="A95" s="51" t="s">
        <v>165</v>
      </c>
      <c r="B95" s="51" t="s">
        <v>513</v>
      </c>
      <c r="C95" s="51"/>
      <c r="D95" s="72">
        <v>0</v>
      </c>
      <c r="E95" s="72">
        <v>1156856.3999999999</v>
      </c>
      <c r="F95" s="72">
        <v>1156856.3999999999</v>
      </c>
      <c r="G95" s="52" t="s">
        <v>473</v>
      </c>
      <c r="H95" s="52" t="s">
        <v>474</v>
      </c>
    </row>
    <row r="96" spans="1:8" x14ac:dyDescent="0.2">
      <c r="A96" s="73" t="s">
        <v>167</v>
      </c>
      <c r="B96" s="73" t="s">
        <v>514</v>
      </c>
      <c r="C96" s="73"/>
      <c r="D96" s="149">
        <v>0</v>
      </c>
      <c r="E96" s="149">
        <v>15998178.390000001</v>
      </c>
      <c r="F96" s="149">
        <v>15998178.390000001</v>
      </c>
      <c r="G96" s="74" t="s">
        <v>473</v>
      </c>
      <c r="H96" s="74" t="s">
        <v>474</v>
      </c>
    </row>
    <row r="97" spans="1:8" x14ac:dyDescent="0.2">
      <c r="A97" s="75" t="s">
        <v>169</v>
      </c>
      <c r="B97" s="75" t="s">
        <v>515</v>
      </c>
      <c r="C97" s="75"/>
      <c r="D97" s="150">
        <v>79942000</v>
      </c>
      <c r="E97" s="150">
        <v>97122001.569999993</v>
      </c>
      <c r="F97" s="150">
        <v>392322786.52999997</v>
      </c>
      <c r="G97" s="76" t="s">
        <v>1111</v>
      </c>
      <c r="H97" s="76" t="s">
        <v>1112</v>
      </c>
    </row>
    <row r="98" spans="1:8" ht="13.5" x14ac:dyDescent="0.2">
      <c r="A98" s="80" t="s">
        <v>516</v>
      </c>
      <c r="B98" s="80"/>
      <c r="C98" s="80"/>
      <c r="D98" s="152">
        <v>237988821</v>
      </c>
      <c r="E98" s="152">
        <v>270021634.56999999</v>
      </c>
      <c r="F98" s="152">
        <v>594747813.17999995</v>
      </c>
      <c r="G98" s="81" t="s">
        <v>1113</v>
      </c>
      <c r="H98" s="81" t="s">
        <v>1114</v>
      </c>
    </row>
    <row r="99" spans="1:8" x14ac:dyDescent="0.2">
      <c r="A99" s="47"/>
      <c r="B99" s="47"/>
      <c r="C99" s="47"/>
      <c r="D99" s="47"/>
      <c r="E99" s="47"/>
      <c r="F99" s="47"/>
      <c r="G99" s="47"/>
      <c r="H99" s="47"/>
    </row>
    <row r="100" spans="1:8" ht="13.5" x14ac:dyDescent="0.2">
      <c r="A100" s="55"/>
      <c r="B100" s="55"/>
      <c r="C100" s="55"/>
      <c r="D100" s="55"/>
      <c r="E100" s="55"/>
      <c r="F100" s="55"/>
      <c r="G100" s="55"/>
      <c r="H100" s="55"/>
    </row>
    <row r="101" spans="1:8" x14ac:dyDescent="0.2">
      <c r="A101" s="47"/>
      <c r="B101" s="47"/>
      <c r="C101" s="47"/>
      <c r="D101" s="47"/>
      <c r="E101" s="47"/>
      <c r="F101" s="47"/>
      <c r="G101" s="47"/>
      <c r="H101" s="47"/>
    </row>
    <row r="102" spans="1:8" ht="16.5" x14ac:dyDescent="0.25">
      <c r="A102" s="48" t="s">
        <v>517</v>
      </c>
      <c r="B102" s="48"/>
      <c r="C102" s="48"/>
      <c r="D102" s="48"/>
      <c r="E102" s="48"/>
      <c r="F102" s="48"/>
      <c r="G102" s="48"/>
      <c r="H102" s="48"/>
    </row>
    <row r="103" spans="1:8" x14ac:dyDescent="0.2">
      <c r="A103" s="107" t="s">
        <v>382</v>
      </c>
      <c r="B103" s="107" t="s">
        <v>26</v>
      </c>
      <c r="C103" s="107"/>
      <c r="D103" s="108" t="s">
        <v>27</v>
      </c>
      <c r="E103" s="108" t="s">
        <v>28</v>
      </c>
      <c r="F103" s="108" t="s">
        <v>467</v>
      </c>
      <c r="G103" s="108" t="s">
        <v>468</v>
      </c>
      <c r="H103" s="108" t="s">
        <v>469</v>
      </c>
    </row>
    <row r="104" spans="1:8" x14ac:dyDescent="0.2">
      <c r="A104" s="69" t="s">
        <v>470</v>
      </c>
      <c r="B104" s="69" t="s">
        <v>471</v>
      </c>
      <c r="C104" s="69"/>
      <c r="D104" s="70" t="s">
        <v>85</v>
      </c>
      <c r="E104" s="70" t="s">
        <v>125</v>
      </c>
      <c r="F104" s="70" t="s">
        <v>141</v>
      </c>
      <c r="G104" s="70"/>
      <c r="H104" s="70"/>
    </row>
    <row r="105" spans="1:8" x14ac:dyDescent="0.2">
      <c r="A105" s="49"/>
      <c r="B105" s="49"/>
      <c r="C105" s="49"/>
      <c r="D105" s="49"/>
      <c r="E105" s="49"/>
      <c r="F105" s="49"/>
      <c r="G105" s="49"/>
      <c r="H105" s="49"/>
    </row>
    <row r="106" spans="1:8" x14ac:dyDescent="0.2">
      <c r="A106" s="43" t="s">
        <v>176</v>
      </c>
      <c r="B106" s="43" t="s">
        <v>1115</v>
      </c>
      <c r="C106" s="43"/>
      <c r="D106" s="71">
        <v>83974000</v>
      </c>
      <c r="E106" s="71">
        <v>82014339.430000007</v>
      </c>
      <c r="F106" s="71">
        <v>80768407</v>
      </c>
      <c r="G106" s="50" t="s">
        <v>1116</v>
      </c>
      <c r="H106" s="50" t="s">
        <v>967</v>
      </c>
    </row>
    <row r="107" spans="1:8" x14ac:dyDescent="0.2">
      <c r="A107" s="51" t="s">
        <v>178</v>
      </c>
      <c r="B107" s="51" t="s">
        <v>518</v>
      </c>
      <c r="C107" s="51"/>
      <c r="D107" s="72">
        <v>83974000</v>
      </c>
      <c r="E107" s="72">
        <v>82014339.430000007</v>
      </c>
      <c r="F107" s="72">
        <v>80768407</v>
      </c>
      <c r="G107" s="52" t="s">
        <v>1116</v>
      </c>
      <c r="H107" s="52" t="s">
        <v>967</v>
      </c>
    </row>
    <row r="108" spans="1:8" x14ac:dyDescent="0.2">
      <c r="A108" s="43" t="s">
        <v>180</v>
      </c>
      <c r="B108" s="43" t="s">
        <v>181</v>
      </c>
      <c r="C108" s="43"/>
      <c r="D108" s="148">
        <v>1419880</v>
      </c>
      <c r="E108" s="148">
        <v>1650455</v>
      </c>
      <c r="F108" s="148">
        <v>1078485</v>
      </c>
      <c r="G108" s="50" t="s">
        <v>1117</v>
      </c>
      <c r="H108" s="50" t="s">
        <v>1118</v>
      </c>
    </row>
    <row r="109" spans="1:8" x14ac:dyDescent="0.2">
      <c r="A109" s="43" t="s">
        <v>182</v>
      </c>
      <c r="B109" s="43" t="s">
        <v>183</v>
      </c>
      <c r="C109" s="43"/>
      <c r="D109" s="71">
        <v>1147000</v>
      </c>
      <c r="E109" s="71">
        <v>1147000</v>
      </c>
      <c r="F109" s="71">
        <v>1126392</v>
      </c>
      <c r="G109" s="50" t="s">
        <v>1119</v>
      </c>
      <c r="H109" s="50" t="s">
        <v>1119</v>
      </c>
    </row>
    <row r="110" spans="1:8" x14ac:dyDescent="0.2">
      <c r="A110" s="43" t="s">
        <v>1120</v>
      </c>
      <c r="B110" s="43" t="s">
        <v>1121</v>
      </c>
      <c r="C110" s="43"/>
      <c r="D110" s="71">
        <v>0</v>
      </c>
      <c r="E110" s="71">
        <v>126000</v>
      </c>
      <c r="F110" s="71">
        <v>0</v>
      </c>
      <c r="G110" s="50" t="s">
        <v>473</v>
      </c>
      <c r="H110" s="50" t="s">
        <v>957</v>
      </c>
    </row>
    <row r="111" spans="1:8" x14ac:dyDescent="0.2">
      <c r="A111" s="43" t="s">
        <v>1122</v>
      </c>
      <c r="B111" s="43" t="s">
        <v>1123</v>
      </c>
      <c r="C111" s="43"/>
      <c r="D111" s="71">
        <v>0</v>
      </c>
      <c r="E111" s="71">
        <v>37370</v>
      </c>
      <c r="F111" s="71">
        <v>37370</v>
      </c>
      <c r="G111" s="50" t="s">
        <v>473</v>
      </c>
      <c r="H111" s="50" t="s">
        <v>474</v>
      </c>
    </row>
    <row r="112" spans="1:8" x14ac:dyDescent="0.2">
      <c r="A112" s="51" t="s">
        <v>184</v>
      </c>
      <c r="B112" s="51" t="s">
        <v>519</v>
      </c>
      <c r="C112" s="51"/>
      <c r="D112" s="72">
        <v>2566880</v>
      </c>
      <c r="E112" s="72">
        <v>2960825</v>
      </c>
      <c r="F112" s="72">
        <v>2242247</v>
      </c>
      <c r="G112" s="52" t="s">
        <v>1124</v>
      </c>
      <c r="H112" s="52" t="s">
        <v>1125</v>
      </c>
    </row>
    <row r="113" spans="1:8" x14ac:dyDescent="0.2">
      <c r="A113" s="43" t="s">
        <v>186</v>
      </c>
      <c r="B113" s="43" t="s">
        <v>187</v>
      </c>
      <c r="C113" s="43"/>
      <c r="D113" s="148">
        <v>21181600</v>
      </c>
      <c r="E113" s="148">
        <v>20674459.850000001</v>
      </c>
      <c r="F113" s="148">
        <v>20254210</v>
      </c>
      <c r="G113" s="50" t="s">
        <v>1126</v>
      </c>
      <c r="H113" s="50" t="s">
        <v>1127</v>
      </c>
    </row>
    <row r="114" spans="1:8" x14ac:dyDescent="0.2">
      <c r="A114" s="43" t="s">
        <v>188</v>
      </c>
      <c r="B114" s="43" t="s">
        <v>189</v>
      </c>
      <c r="C114" s="43"/>
      <c r="D114" s="71">
        <v>7673500</v>
      </c>
      <c r="E114" s="71">
        <v>7498637.7199999997</v>
      </c>
      <c r="F114" s="71">
        <v>7345260</v>
      </c>
      <c r="G114" s="50" t="s">
        <v>1128</v>
      </c>
      <c r="H114" s="50" t="s">
        <v>1129</v>
      </c>
    </row>
    <row r="115" spans="1:8" x14ac:dyDescent="0.2">
      <c r="A115" s="43" t="s">
        <v>190</v>
      </c>
      <c r="B115" s="43" t="s">
        <v>191</v>
      </c>
      <c r="C115" s="43"/>
      <c r="D115" s="71">
        <v>320000</v>
      </c>
      <c r="E115" s="71">
        <v>340000</v>
      </c>
      <c r="F115" s="71">
        <v>334618</v>
      </c>
      <c r="G115" s="50" t="s">
        <v>1130</v>
      </c>
      <c r="H115" s="50" t="s">
        <v>1131</v>
      </c>
    </row>
    <row r="116" spans="1:8" x14ac:dyDescent="0.2">
      <c r="A116" s="51" t="s">
        <v>192</v>
      </c>
      <c r="B116" s="51" t="s">
        <v>520</v>
      </c>
      <c r="C116" s="51"/>
      <c r="D116" s="72">
        <v>29175100</v>
      </c>
      <c r="E116" s="72">
        <v>28513097.57</v>
      </c>
      <c r="F116" s="72">
        <v>27934088</v>
      </c>
      <c r="G116" s="52" t="s">
        <v>1132</v>
      </c>
      <c r="H116" s="52" t="s">
        <v>1127</v>
      </c>
    </row>
    <row r="117" spans="1:8" x14ac:dyDescent="0.2">
      <c r="A117" s="43" t="s">
        <v>521</v>
      </c>
      <c r="B117" s="43" t="s">
        <v>457</v>
      </c>
      <c r="C117" s="43"/>
      <c r="D117" s="148">
        <v>741000</v>
      </c>
      <c r="E117" s="148">
        <v>748008</v>
      </c>
      <c r="F117" s="148">
        <v>660996</v>
      </c>
      <c r="G117" s="50" t="s">
        <v>1133</v>
      </c>
      <c r="H117" s="50" t="s">
        <v>1134</v>
      </c>
    </row>
    <row r="118" spans="1:8" x14ac:dyDescent="0.2">
      <c r="A118" s="51" t="s">
        <v>522</v>
      </c>
      <c r="B118" s="51" t="s">
        <v>523</v>
      </c>
      <c r="C118" s="51"/>
      <c r="D118" s="72">
        <v>741000</v>
      </c>
      <c r="E118" s="72">
        <v>748008</v>
      </c>
      <c r="F118" s="72">
        <v>660996</v>
      </c>
      <c r="G118" s="52" t="s">
        <v>1133</v>
      </c>
      <c r="H118" s="52" t="s">
        <v>1134</v>
      </c>
    </row>
    <row r="119" spans="1:8" x14ac:dyDescent="0.2">
      <c r="A119" s="73" t="s">
        <v>194</v>
      </c>
      <c r="B119" s="73" t="s">
        <v>524</v>
      </c>
      <c r="C119" s="73"/>
      <c r="D119" s="149">
        <v>116456980</v>
      </c>
      <c r="E119" s="149">
        <v>114236270</v>
      </c>
      <c r="F119" s="149">
        <v>111605738</v>
      </c>
      <c r="G119" s="74" t="s">
        <v>1135</v>
      </c>
      <c r="H119" s="74" t="s">
        <v>1136</v>
      </c>
    </row>
    <row r="120" spans="1:8" x14ac:dyDescent="0.2">
      <c r="A120" s="43" t="s">
        <v>423</v>
      </c>
      <c r="B120" s="43" t="s">
        <v>409</v>
      </c>
      <c r="C120" s="43"/>
      <c r="D120" s="148">
        <v>7000</v>
      </c>
      <c r="E120" s="148">
        <v>7000</v>
      </c>
      <c r="F120" s="148">
        <v>6757</v>
      </c>
      <c r="G120" s="50" t="s">
        <v>1137</v>
      </c>
      <c r="H120" s="50" t="s">
        <v>1137</v>
      </c>
    </row>
    <row r="121" spans="1:8" x14ac:dyDescent="0.2">
      <c r="A121" s="43" t="s">
        <v>196</v>
      </c>
      <c r="B121" s="43" t="s">
        <v>197</v>
      </c>
      <c r="C121" s="43"/>
      <c r="D121" s="71">
        <v>194000</v>
      </c>
      <c r="E121" s="71">
        <v>152559.9</v>
      </c>
      <c r="F121" s="71">
        <v>111229.4</v>
      </c>
      <c r="G121" s="50" t="s">
        <v>1138</v>
      </c>
      <c r="H121" s="50" t="s">
        <v>1139</v>
      </c>
    </row>
    <row r="122" spans="1:8" x14ac:dyDescent="0.2">
      <c r="A122" s="43" t="s">
        <v>198</v>
      </c>
      <c r="B122" s="43" t="s">
        <v>199</v>
      </c>
      <c r="C122" s="43"/>
      <c r="D122" s="71">
        <v>436000</v>
      </c>
      <c r="E122" s="71">
        <v>517071</v>
      </c>
      <c r="F122" s="71">
        <v>510835.7</v>
      </c>
      <c r="G122" s="50" t="s">
        <v>1140</v>
      </c>
      <c r="H122" s="50" t="s">
        <v>1141</v>
      </c>
    </row>
    <row r="123" spans="1:8" x14ac:dyDescent="0.2">
      <c r="A123" s="43" t="s">
        <v>200</v>
      </c>
      <c r="B123" s="43" t="s">
        <v>201</v>
      </c>
      <c r="C123" s="43"/>
      <c r="D123" s="71">
        <v>191000</v>
      </c>
      <c r="E123" s="71">
        <v>237500</v>
      </c>
      <c r="F123" s="71">
        <v>179399</v>
      </c>
      <c r="G123" s="50" t="s">
        <v>1142</v>
      </c>
      <c r="H123" s="50" t="s">
        <v>1143</v>
      </c>
    </row>
    <row r="124" spans="1:8" x14ac:dyDescent="0.2">
      <c r="A124" s="43" t="s">
        <v>202</v>
      </c>
      <c r="B124" s="43" t="s">
        <v>203</v>
      </c>
      <c r="C124" s="43"/>
      <c r="D124" s="71">
        <v>2273000</v>
      </c>
      <c r="E124" s="71">
        <v>4952586.54</v>
      </c>
      <c r="F124" s="71">
        <v>4322206.72</v>
      </c>
      <c r="G124" s="50" t="s">
        <v>1144</v>
      </c>
      <c r="H124" s="50" t="s">
        <v>1145</v>
      </c>
    </row>
    <row r="125" spans="1:8" x14ac:dyDescent="0.2">
      <c r="A125" s="43" t="s">
        <v>204</v>
      </c>
      <c r="B125" s="43" t="s">
        <v>525</v>
      </c>
      <c r="C125" s="43"/>
      <c r="D125" s="71">
        <v>510000</v>
      </c>
      <c r="E125" s="71">
        <v>961830</v>
      </c>
      <c r="F125" s="71">
        <v>931830</v>
      </c>
      <c r="G125" s="50" t="s">
        <v>1146</v>
      </c>
      <c r="H125" s="50" t="s">
        <v>1147</v>
      </c>
    </row>
    <row r="126" spans="1:8" x14ac:dyDescent="0.2">
      <c r="A126" s="43" t="s">
        <v>206</v>
      </c>
      <c r="B126" s="43" t="s">
        <v>207</v>
      </c>
      <c r="C126" s="43"/>
      <c r="D126" s="71">
        <v>5403000</v>
      </c>
      <c r="E126" s="71">
        <v>5701767.3399999999</v>
      </c>
      <c r="F126" s="71">
        <v>4524933.1100000003</v>
      </c>
      <c r="G126" s="50" t="s">
        <v>1148</v>
      </c>
      <c r="H126" s="50" t="s">
        <v>1149</v>
      </c>
    </row>
    <row r="127" spans="1:8" x14ac:dyDescent="0.2">
      <c r="A127" s="51" t="s">
        <v>208</v>
      </c>
      <c r="B127" s="51" t="s">
        <v>526</v>
      </c>
      <c r="C127" s="51"/>
      <c r="D127" s="72">
        <v>9014000</v>
      </c>
      <c r="E127" s="72">
        <v>12530314.779999999</v>
      </c>
      <c r="F127" s="72">
        <v>10587190.93</v>
      </c>
      <c r="G127" s="52" t="s">
        <v>1150</v>
      </c>
      <c r="H127" s="52" t="s">
        <v>1151</v>
      </c>
    </row>
    <row r="128" spans="1:8" x14ac:dyDescent="0.2">
      <c r="A128" s="43" t="s">
        <v>210</v>
      </c>
      <c r="B128" s="43" t="s">
        <v>211</v>
      </c>
      <c r="C128" s="43"/>
      <c r="D128" s="148">
        <v>876000</v>
      </c>
      <c r="E128" s="148">
        <v>876000</v>
      </c>
      <c r="F128" s="148">
        <v>687518.33</v>
      </c>
      <c r="G128" s="50" t="s">
        <v>933</v>
      </c>
      <c r="H128" s="50" t="s">
        <v>933</v>
      </c>
    </row>
    <row r="129" spans="1:8" x14ac:dyDescent="0.2">
      <c r="A129" s="51" t="s">
        <v>212</v>
      </c>
      <c r="B129" s="51" t="s">
        <v>527</v>
      </c>
      <c r="C129" s="51"/>
      <c r="D129" s="72">
        <v>876000</v>
      </c>
      <c r="E129" s="72">
        <v>876000</v>
      </c>
      <c r="F129" s="72">
        <v>687518.33</v>
      </c>
      <c r="G129" s="52" t="s">
        <v>933</v>
      </c>
      <c r="H129" s="52" t="s">
        <v>933</v>
      </c>
    </row>
    <row r="130" spans="1:8" x14ac:dyDescent="0.2">
      <c r="A130" s="43" t="s">
        <v>214</v>
      </c>
      <c r="B130" s="43" t="s">
        <v>215</v>
      </c>
      <c r="C130" s="43"/>
      <c r="D130" s="148">
        <v>3128000</v>
      </c>
      <c r="E130" s="148">
        <v>3225639</v>
      </c>
      <c r="F130" s="148">
        <v>2968542.83</v>
      </c>
      <c r="G130" s="50" t="s">
        <v>1152</v>
      </c>
      <c r="H130" s="50" t="s">
        <v>1153</v>
      </c>
    </row>
    <row r="131" spans="1:8" x14ac:dyDescent="0.2">
      <c r="A131" s="43" t="s">
        <v>424</v>
      </c>
      <c r="B131" s="43" t="s">
        <v>425</v>
      </c>
      <c r="C131" s="43"/>
      <c r="D131" s="71">
        <v>404000</v>
      </c>
      <c r="E131" s="71">
        <v>509500</v>
      </c>
      <c r="F131" s="71">
        <v>492020.22</v>
      </c>
      <c r="G131" s="50" t="s">
        <v>1154</v>
      </c>
      <c r="H131" s="50" t="s">
        <v>1155</v>
      </c>
    </row>
    <row r="132" spans="1:8" x14ac:dyDescent="0.2">
      <c r="A132" s="43" t="s">
        <v>216</v>
      </c>
      <c r="B132" s="43" t="s">
        <v>217</v>
      </c>
      <c r="C132" s="43"/>
      <c r="D132" s="71">
        <v>1483000</v>
      </c>
      <c r="E132" s="71">
        <v>1473474</v>
      </c>
      <c r="F132" s="71">
        <v>786724.61</v>
      </c>
      <c r="G132" s="50" t="s">
        <v>1156</v>
      </c>
      <c r="H132" s="50" t="s">
        <v>1157</v>
      </c>
    </row>
    <row r="133" spans="1:8" x14ac:dyDescent="0.2">
      <c r="A133" s="43" t="s">
        <v>218</v>
      </c>
      <c r="B133" s="43" t="s">
        <v>219</v>
      </c>
      <c r="C133" s="43"/>
      <c r="D133" s="71">
        <v>6449000</v>
      </c>
      <c r="E133" s="71">
        <v>6556479</v>
      </c>
      <c r="F133" s="71">
        <v>4201553.7</v>
      </c>
      <c r="G133" s="50" t="s">
        <v>1158</v>
      </c>
      <c r="H133" s="50" t="s">
        <v>1159</v>
      </c>
    </row>
    <row r="134" spans="1:8" x14ac:dyDescent="0.2">
      <c r="A134" s="43" t="s">
        <v>220</v>
      </c>
      <c r="B134" s="43" t="s">
        <v>221</v>
      </c>
      <c r="C134" s="43"/>
      <c r="D134" s="71">
        <v>1932000</v>
      </c>
      <c r="E134" s="71">
        <v>1804631</v>
      </c>
      <c r="F134" s="71">
        <v>1242596.45</v>
      </c>
      <c r="G134" s="50" t="s">
        <v>1160</v>
      </c>
      <c r="H134" s="50" t="s">
        <v>1161</v>
      </c>
    </row>
    <row r="135" spans="1:8" x14ac:dyDescent="0.2">
      <c r="A135" s="51" t="s">
        <v>222</v>
      </c>
      <c r="B135" s="51" t="s">
        <v>528</v>
      </c>
      <c r="C135" s="51"/>
      <c r="D135" s="72">
        <v>13396000</v>
      </c>
      <c r="E135" s="72">
        <v>13569723</v>
      </c>
      <c r="F135" s="72">
        <v>9691437.8100000005</v>
      </c>
      <c r="G135" s="52" t="s">
        <v>1162</v>
      </c>
      <c r="H135" s="52" t="s">
        <v>1163</v>
      </c>
    </row>
    <row r="136" spans="1:8" x14ac:dyDescent="0.2">
      <c r="A136" s="43" t="s">
        <v>224</v>
      </c>
      <c r="B136" s="43" t="s">
        <v>458</v>
      </c>
      <c r="C136" s="43"/>
      <c r="D136" s="148">
        <v>1258000</v>
      </c>
      <c r="E136" s="148">
        <v>1556500</v>
      </c>
      <c r="F136" s="148">
        <v>1523257.08</v>
      </c>
      <c r="G136" s="50" t="s">
        <v>1164</v>
      </c>
      <c r="H136" s="50" t="s">
        <v>1165</v>
      </c>
    </row>
    <row r="137" spans="1:8" x14ac:dyDescent="0.2">
      <c r="A137" s="43" t="s">
        <v>226</v>
      </c>
      <c r="B137" s="43" t="s">
        <v>227</v>
      </c>
      <c r="C137" s="43"/>
      <c r="D137" s="71">
        <v>1871000</v>
      </c>
      <c r="E137" s="71">
        <v>1678007.9</v>
      </c>
      <c r="F137" s="71">
        <v>1437406.46</v>
      </c>
      <c r="G137" s="50" t="s">
        <v>1166</v>
      </c>
      <c r="H137" s="50" t="s">
        <v>1167</v>
      </c>
    </row>
    <row r="138" spans="1:8" x14ac:dyDescent="0.2">
      <c r="A138" s="43" t="s">
        <v>228</v>
      </c>
      <c r="B138" s="43" t="s">
        <v>229</v>
      </c>
      <c r="C138" s="43"/>
      <c r="D138" s="71">
        <v>1074000</v>
      </c>
      <c r="E138" s="71">
        <v>1089500</v>
      </c>
      <c r="F138" s="71">
        <v>1058773.82</v>
      </c>
      <c r="G138" s="50" t="s">
        <v>962</v>
      </c>
      <c r="H138" s="50" t="s">
        <v>963</v>
      </c>
    </row>
    <row r="139" spans="1:8" x14ac:dyDescent="0.2">
      <c r="A139" s="43" t="s">
        <v>230</v>
      </c>
      <c r="B139" s="43" t="s">
        <v>231</v>
      </c>
      <c r="C139" s="43"/>
      <c r="D139" s="71">
        <v>6075640</v>
      </c>
      <c r="E139" s="71">
        <v>6428647</v>
      </c>
      <c r="F139" s="71">
        <v>6159195.4299999997</v>
      </c>
      <c r="G139" s="50" t="s">
        <v>1168</v>
      </c>
      <c r="H139" s="50" t="s">
        <v>1169</v>
      </c>
    </row>
    <row r="140" spans="1:8" x14ac:dyDescent="0.2">
      <c r="A140" s="43" t="s">
        <v>232</v>
      </c>
      <c r="B140" s="43" t="s">
        <v>233</v>
      </c>
      <c r="C140" s="43"/>
      <c r="D140" s="71">
        <v>545000</v>
      </c>
      <c r="E140" s="71">
        <v>1210991</v>
      </c>
      <c r="F140" s="71">
        <v>644001.18999999994</v>
      </c>
      <c r="G140" s="50" t="s">
        <v>1170</v>
      </c>
      <c r="H140" s="50" t="s">
        <v>1171</v>
      </c>
    </row>
    <row r="141" spans="1:8" x14ac:dyDescent="0.2">
      <c r="A141" s="43" t="s">
        <v>234</v>
      </c>
      <c r="B141" s="43" t="s">
        <v>235</v>
      </c>
      <c r="C141" s="43"/>
      <c r="D141" s="71">
        <v>2851700</v>
      </c>
      <c r="E141" s="71">
        <v>2302731</v>
      </c>
      <c r="F141" s="71">
        <v>1643498</v>
      </c>
      <c r="G141" s="50" t="s">
        <v>1172</v>
      </c>
      <c r="H141" s="50" t="s">
        <v>1173</v>
      </c>
    </row>
    <row r="142" spans="1:8" x14ac:dyDescent="0.2">
      <c r="A142" s="43" t="s">
        <v>529</v>
      </c>
      <c r="B142" s="43" t="s">
        <v>530</v>
      </c>
      <c r="C142" s="43"/>
      <c r="D142" s="71">
        <v>3593000</v>
      </c>
      <c r="E142" s="71">
        <v>3721844</v>
      </c>
      <c r="F142" s="71">
        <v>3529114.84</v>
      </c>
      <c r="G142" s="50" t="s">
        <v>1174</v>
      </c>
      <c r="H142" s="50" t="s">
        <v>1175</v>
      </c>
    </row>
    <row r="143" spans="1:8" x14ac:dyDescent="0.2">
      <c r="A143" s="43" t="s">
        <v>236</v>
      </c>
      <c r="B143" s="43" t="s">
        <v>237</v>
      </c>
      <c r="C143" s="43"/>
      <c r="D143" s="71">
        <v>18110590</v>
      </c>
      <c r="E143" s="71">
        <v>18213973.899999999</v>
      </c>
      <c r="F143" s="71">
        <v>17016314.59</v>
      </c>
      <c r="G143" s="50" t="s">
        <v>1176</v>
      </c>
      <c r="H143" s="50" t="s">
        <v>1177</v>
      </c>
    </row>
    <row r="144" spans="1:8" x14ac:dyDescent="0.2">
      <c r="A144" s="51" t="s">
        <v>238</v>
      </c>
      <c r="B144" s="51" t="s">
        <v>531</v>
      </c>
      <c r="C144" s="51"/>
      <c r="D144" s="72">
        <v>35378930</v>
      </c>
      <c r="E144" s="72">
        <v>36202194.799999997</v>
      </c>
      <c r="F144" s="72">
        <v>33011561.41</v>
      </c>
      <c r="G144" s="52" t="s">
        <v>966</v>
      </c>
      <c r="H144" s="52" t="s">
        <v>1178</v>
      </c>
    </row>
    <row r="145" spans="1:8" x14ac:dyDescent="0.2">
      <c r="A145" s="43" t="s">
        <v>240</v>
      </c>
      <c r="B145" s="43" t="s">
        <v>241</v>
      </c>
      <c r="C145" s="43"/>
      <c r="D145" s="148">
        <v>5290000</v>
      </c>
      <c r="E145" s="148">
        <v>7242590.5999999996</v>
      </c>
      <c r="F145" s="148">
        <v>5570880.3799999999</v>
      </c>
      <c r="G145" s="50" t="s">
        <v>1179</v>
      </c>
      <c r="H145" s="50" t="s">
        <v>1180</v>
      </c>
    </row>
    <row r="146" spans="1:8" x14ac:dyDescent="0.2">
      <c r="A146" s="43" t="s">
        <v>242</v>
      </c>
      <c r="B146" s="43" t="s">
        <v>243</v>
      </c>
      <c r="C146" s="43"/>
      <c r="D146" s="71">
        <v>222000</v>
      </c>
      <c r="E146" s="71">
        <v>166480</v>
      </c>
      <c r="F146" s="71">
        <v>159723.9</v>
      </c>
      <c r="G146" s="50" t="s">
        <v>1181</v>
      </c>
      <c r="H146" s="50" t="s">
        <v>1182</v>
      </c>
    </row>
    <row r="147" spans="1:8" x14ac:dyDescent="0.2">
      <c r="A147" s="43" t="s">
        <v>244</v>
      </c>
      <c r="B147" s="43" t="s">
        <v>532</v>
      </c>
      <c r="C147" s="43"/>
      <c r="D147" s="71">
        <v>663000</v>
      </c>
      <c r="E147" s="71">
        <v>580138</v>
      </c>
      <c r="F147" s="71">
        <v>406186</v>
      </c>
      <c r="G147" s="50" t="s">
        <v>1183</v>
      </c>
      <c r="H147" s="50" t="s">
        <v>1184</v>
      </c>
    </row>
    <row r="148" spans="1:8" x14ac:dyDescent="0.2">
      <c r="A148" s="43" t="s">
        <v>246</v>
      </c>
      <c r="B148" s="43" t="s">
        <v>247</v>
      </c>
      <c r="C148" s="43"/>
      <c r="D148" s="71">
        <v>272500</v>
      </c>
      <c r="E148" s="71">
        <v>396381</v>
      </c>
      <c r="F148" s="71">
        <v>267167</v>
      </c>
      <c r="G148" s="50" t="s">
        <v>1185</v>
      </c>
      <c r="H148" s="50" t="s">
        <v>1186</v>
      </c>
    </row>
    <row r="149" spans="1:8" x14ac:dyDescent="0.2">
      <c r="A149" s="43" t="s">
        <v>410</v>
      </c>
      <c r="B149" s="43" t="s">
        <v>411</v>
      </c>
      <c r="C149" s="43"/>
      <c r="D149" s="71">
        <v>21000</v>
      </c>
      <c r="E149" s="71">
        <v>24561</v>
      </c>
      <c r="F149" s="71">
        <v>12059</v>
      </c>
      <c r="G149" s="50" t="s">
        <v>1187</v>
      </c>
      <c r="H149" s="50" t="s">
        <v>1188</v>
      </c>
    </row>
    <row r="150" spans="1:8" x14ac:dyDescent="0.2">
      <c r="A150" s="43" t="s">
        <v>248</v>
      </c>
      <c r="B150" s="43" t="s">
        <v>249</v>
      </c>
      <c r="C150" s="43"/>
      <c r="D150" s="71">
        <v>150000</v>
      </c>
      <c r="E150" s="71">
        <v>218000</v>
      </c>
      <c r="F150" s="71">
        <v>217418.4</v>
      </c>
      <c r="G150" s="50" t="s">
        <v>1189</v>
      </c>
      <c r="H150" s="50" t="s">
        <v>1190</v>
      </c>
    </row>
    <row r="151" spans="1:8" x14ac:dyDescent="0.2">
      <c r="A151" s="43" t="s">
        <v>1191</v>
      </c>
      <c r="B151" s="43" t="s">
        <v>1192</v>
      </c>
      <c r="C151" s="43"/>
      <c r="D151" s="71">
        <v>0</v>
      </c>
      <c r="E151" s="71">
        <v>10137</v>
      </c>
      <c r="F151" s="71">
        <v>10137</v>
      </c>
      <c r="G151" s="50" t="s">
        <v>473</v>
      </c>
      <c r="H151" s="50" t="s">
        <v>474</v>
      </c>
    </row>
    <row r="152" spans="1:8" x14ac:dyDescent="0.2">
      <c r="A152" s="51" t="s">
        <v>250</v>
      </c>
      <c r="B152" s="51" t="s">
        <v>533</v>
      </c>
      <c r="C152" s="51"/>
      <c r="D152" s="72">
        <v>6618500</v>
      </c>
      <c r="E152" s="72">
        <v>8638287.5999999996</v>
      </c>
      <c r="F152" s="72">
        <v>6643571.6799999997</v>
      </c>
      <c r="G152" s="52" t="s">
        <v>968</v>
      </c>
      <c r="H152" s="52" t="s">
        <v>1193</v>
      </c>
    </row>
    <row r="153" spans="1:8" x14ac:dyDescent="0.2">
      <c r="A153" s="43" t="s">
        <v>534</v>
      </c>
      <c r="B153" s="43" t="s">
        <v>459</v>
      </c>
      <c r="C153" s="43"/>
      <c r="D153" s="148">
        <v>0</v>
      </c>
      <c r="E153" s="148">
        <v>200</v>
      </c>
      <c r="F153" s="148">
        <v>200</v>
      </c>
      <c r="G153" s="50" t="s">
        <v>473</v>
      </c>
      <c r="H153" s="50" t="s">
        <v>474</v>
      </c>
    </row>
    <row r="154" spans="1:8" x14ac:dyDescent="0.2">
      <c r="A154" s="43" t="s">
        <v>252</v>
      </c>
      <c r="B154" s="43" t="s">
        <v>965</v>
      </c>
      <c r="C154" s="43"/>
      <c r="D154" s="71">
        <v>10000</v>
      </c>
      <c r="E154" s="71">
        <v>59904</v>
      </c>
      <c r="F154" s="71">
        <v>48448</v>
      </c>
      <c r="G154" s="50" t="s">
        <v>1194</v>
      </c>
      <c r="H154" s="50" t="s">
        <v>1195</v>
      </c>
    </row>
    <row r="155" spans="1:8" x14ac:dyDescent="0.2">
      <c r="A155" s="43" t="s">
        <v>253</v>
      </c>
      <c r="B155" s="43" t="s">
        <v>254</v>
      </c>
      <c r="C155" s="43"/>
      <c r="D155" s="71">
        <v>700000</v>
      </c>
      <c r="E155" s="71">
        <v>700000</v>
      </c>
      <c r="F155" s="71">
        <v>624120.9</v>
      </c>
      <c r="G155" s="50" t="s">
        <v>1196</v>
      </c>
      <c r="H155" s="50" t="s">
        <v>1196</v>
      </c>
    </row>
    <row r="156" spans="1:8" x14ac:dyDescent="0.2">
      <c r="A156" s="43" t="s">
        <v>255</v>
      </c>
      <c r="B156" s="43" t="s">
        <v>256</v>
      </c>
      <c r="C156" s="43"/>
      <c r="D156" s="71">
        <v>75000</v>
      </c>
      <c r="E156" s="71">
        <v>87594</v>
      </c>
      <c r="F156" s="71">
        <v>37576.699999999997</v>
      </c>
      <c r="G156" s="50" t="s">
        <v>1197</v>
      </c>
      <c r="H156" s="50" t="s">
        <v>1198</v>
      </c>
    </row>
    <row r="157" spans="1:8" x14ac:dyDescent="0.2">
      <c r="A157" s="43" t="s">
        <v>412</v>
      </c>
      <c r="B157" s="43" t="s">
        <v>535</v>
      </c>
      <c r="C157" s="43"/>
      <c r="D157" s="71">
        <v>89000</v>
      </c>
      <c r="E157" s="71">
        <v>89000</v>
      </c>
      <c r="F157" s="71">
        <v>0</v>
      </c>
      <c r="G157" s="50" t="s">
        <v>957</v>
      </c>
      <c r="H157" s="50" t="s">
        <v>957</v>
      </c>
    </row>
    <row r="158" spans="1:8" x14ac:dyDescent="0.2">
      <c r="A158" s="43" t="s">
        <v>536</v>
      </c>
      <c r="B158" s="43" t="s">
        <v>537</v>
      </c>
      <c r="C158" s="43"/>
      <c r="D158" s="71">
        <v>14000</v>
      </c>
      <c r="E158" s="71">
        <v>15000</v>
      </c>
      <c r="F158" s="71">
        <v>12708</v>
      </c>
      <c r="G158" s="50" t="s">
        <v>964</v>
      </c>
      <c r="H158" s="50" t="s">
        <v>1199</v>
      </c>
    </row>
    <row r="159" spans="1:8" x14ac:dyDescent="0.2">
      <c r="A159" s="51" t="s">
        <v>257</v>
      </c>
      <c r="B159" s="51" t="s">
        <v>538</v>
      </c>
      <c r="C159" s="51"/>
      <c r="D159" s="72">
        <v>888000</v>
      </c>
      <c r="E159" s="72">
        <v>951698</v>
      </c>
      <c r="F159" s="72">
        <v>723053.6</v>
      </c>
      <c r="G159" s="52" t="s">
        <v>1200</v>
      </c>
      <c r="H159" s="52" t="s">
        <v>1201</v>
      </c>
    </row>
    <row r="160" spans="1:8" x14ac:dyDescent="0.2">
      <c r="A160" s="73" t="s">
        <v>259</v>
      </c>
      <c r="B160" s="73" t="s">
        <v>539</v>
      </c>
      <c r="C160" s="73"/>
      <c r="D160" s="149">
        <v>66171430</v>
      </c>
      <c r="E160" s="149">
        <v>72768218.180000007</v>
      </c>
      <c r="F160" s="149">
        <v>61344333.759999998</v>
      </c>
      <c r="G160" s="74" t="s">
        <v>1202</v>
      </c>
      <c r="H160" s="74" t="s">
        <v>1203</v>
      </c>
    </row>
    <row r="161" spans="1:8" x14ac:dyDescent="0.2">
      <c r="A161" s="43" t="s">
        <v>261</v>
      </c>
      <c r="B161" s="43" t="s">
        <v>262</v>
      </c>
      <c r="C161" s="43"/>
      <c r="D161" s="148">
        <v>0</v>
      </c>
      <c r="E161" s="148">
        <v>1076267</v>
      </c>
      <c r="F161" s="148">
        <v>1075994</v>
      </c>
      <c r="G161" s="50" t="s">
        <v>473</v>
      </c>
      <c r="H161" s="50" t="s">
        <v>1204</v>
      </c>
    </row>
    <row r="162" spans="1:8" x14ac:dyDescent="0.2">
      <c r="A162" s="43" t="s">
        <v>263</v>
      </c>
      <c r="B162" s="43" t="s">
        <v>264</v>
      </c>
      <c r="C162" s="43"/>
      <c r="D162" s="71">
        <v>0</v>
      </c>
      <c r="E162" s="71">
        <v>190285</v>
      </c>
      <c r="F162" s="71">
        <v>174185</v>
      </c>
      <c r="G162" s="50" t="s">
        <v>473</v>
      </c>
      <c r="H162" s="50" t="s">
        <v>1205</v>
      </c>
    </row>
    <row r="163" spans="1:8" x14ac:dyDescent="0.2">
      <c r="A163" s="51" t="s">
        <v>265</v>
      </c>
      <c r="B163" s="51" t="s">
        <v>540</v>
      </c>
      <c r="C163" s="51"/>
      <c r="D163" s="72">
        <v>0</v>
      </c>
      <c r="E163" s="72">
        <v>1266552</v>
      </c>
      <c r="F163" s="72">
        <v>1250179</v>
      </c>
      <c r="G163" s="52" t="s">
        <v>473</v>
      </c>
      <c r="H163" s="52" t="s">
        <v>1206</v>
      </c>
    </row>
    <row r="164" spans="1:8" x14ac:dyDescent="0.2">
      <c r="A164" s="43" t="s">
        <v>541</v>
      </c>
      <c r="B164" s="43" t="s">
        <v>542</v>
      </c>
      <c r="C164" s="43"/>
      <c r="D164" s="148">
        <v>0</v>
      </c>
      <c r="E164" s="148">
        <v>4000</v>
      </c>
      <c r="F164" s="148">
        <v>4000</v>
      </c>
      <c r="G164" s="50" t="s">
        <v>473</v>
      </c>
      <c r="H164" s="50" t="s">
        <v>474</v>
      </c>
    </row>
    <row r="165" spans="1:8" x14ac:dyDescent="0.2">
      <c r="A165" s="43" t="s">
        <v>267</v>
      </c>
      <c r="B165" s="43" t="s">
        <v>460</v>
      </c>
      <c r="C165" s="43"/>
      <c r="D165" s="71">
        <v>1515000</v>
      </c>
      <c r="E165" s="71">
        <v>1302000</v>
      </c>
      <c r="F165" s="71">
        <v>1247000</v>
      </c>
      <c r="G165" s="50" t="s">
        <v>1207</v>
      </c>
      <c r="H165" s="50" t="s">
        <v>1208</v>
      </c>
    </row>
    <row r="166" spans="1:8" x14ac:dyDescent="0.2">
      <c r="A166" s="43" t="s">
        <v>414</v>
      </c>
      <c r="B166" s="43" t="s">
        <v>543</v>
      </c>
      <c r="C166" s="43"/>
      <c r="D166" s="71">
        <v>5000</v>
      </c>
      <c r="E166" s="71">
        <v>31162</v>
      </c>
      <c r="F166" s="71">
        <v>30000</v>
      </c>
      <c r="G166" s="50" t="s">
        <v>1209</v>
      </c>
      <c r="H166" s="50" t="s">
        <v>1210</v>
      </c>
    </row>
    <row r="167" spans="1:8" x14ac:dyDescent="0.2">
      <c r="A167" s="43" t="s">
        <v>268</v>
      </c>
      <c r="B167" s="43" t="s">
        <v>269</v>
      </c>
      <c r="C167" s="43"/>
      <c r="D167" s="71">
        <v>30500</v>
      </c>
      <c r="E167" s="71">
        <v>30871</v>
      </c>
      <c r="F167" s="71">
        <v>30371</v>
      </c>
      <c r="G167" s="50" t="s">
        <v>1211</v>
      </c>
      <c r="H167" s="50" t="s">
        <v>1212</v>
      </c>
    </row>
    <row r="168" spans="1:8" x14ac:dyDescent="0.2">
      <c r="A168" s="51" t="s">
        <v>270</v>
      </c>
      <c r="B168" s="51" t="s">
        <v>544</v>
      </c>
      <c r="C168" s="51"/>
      <c r="D168" s="72">
        <v>1550500</v>
      </c>
      <c r="E168" s="72">
        <v>1368033</v>
      </c>
      <c r="F168" s="72">
        <v>1311371</v>
      </c>
      <c r="G168" s="52" t="s">
        <v>1213</v>
      </c>
      <c r="H168" s="52" t="s">
        <v>1214</v>
      </c>
    </row>
    <row r="169" spans="1:8" x14ac:dyDescent="0.2">
      <c r="A169" s="73" t="s">
        <v>272</v>
      </c>
      <c r="B169" s="73" t="s">
        <v>545</v>
      </c>
      <c r="C169" s="73"/>
      <c r="D169" s="149">
        <v>1550500</v>
      </c>
      <c r="E169" s="149">
        <v>2634585</v>
      </c>
      <c r="F169" s="149">
        <v>2561550</v>
      </c>
      <c r="G169" s="74" t="s">
        <v>1215</v>
      </c>
      <c r="H169" s="74" t="s">
        <v>1216</v>
      </c>
    </row>
    <row r="170" spans="1:8" x14ac:dyDescent="0.2">
      <c r="A170" s="43" t="s">
        <v>961</v>
      </c>
      <c r="B170" s="43" t="s">
        <v>729</v>
      </c>
      <c r="C170" s="43"/>
      <c r="D170" s="148">
        <v>0</v>
      </c>
      <c r="E170" s="148">
        <v>15000</v>
      </c>
      <c r="F170" s="148">
        <v>15000</v>
      </c>
      <c r="G170" s="50" t="s">
        <v>473</v>
      </c>
      <c r="H170" s="50" t="s">
        <v>474</v>
      </c>
    </row>
    <row r="171" spans="1:8" x14ac:dyDescent="0.2">
      <c r="A171" s="43" t="s">
        <v>274</v>
      </c>
      <c r="B171" s="43" t="s">
        <v>546</v>
      </c>
      <c r="C171" s="43"/>
      <c r="D171" s="71">
        <v>75000</v>
      </c>
      <c r="E171" s="71">
        <v>75000</v>
      </c>
      <c r="F171" s="71">
        <v>74217</v>
      </c>
      <c r="G171" s="50" t="s">
        <v>1217</v>
      </c>
      <c r="H171" s="50" t="s">
        <v>1217</v>
      </c>
    </row>
    <row r="172" spans="1:8" x14ac:dyDescent="0.2">
      <c r="A172" s="51" t="s">
        <v>275</v>
      </c>
      <c r="B172" s="51" t="s">
        <v>547</v>
      </c>
      <c r="C172" s="51"/>
      <c r="D172" s="72">
        <v>75000</v>
      </c>
      <c r="E172" s="72">
        <v>90000</v>
      </c>
      <c r="F172" s="72">
        <v>89217</v>
      </c>
      <c r="G172" s="52" t="s">
        <v>1218</v>
      </c>
      <c r="H172" s="52" t="s">
        <v>1219</v>
      </c>
    </row>
    <row r="173" spans="1:8" x14ac:dyDescent="0.2">
      <c r="A173" s="43" t="s">
        <v>277</v>
      </c>
      <c r="B173" s="43" t="s">
        <v>278</v>
      </c>
      <c r="C173" s="43"/>
      <c r="D173" s="148">
        <v>11956867</v>
      </c>
      <c r="E173" s="148">
        <v>11956867</v>
      </c>
      <c r="F173" s="148">
        <v>11886795</v>
      </c>
      <c r="G173" s="50" t="s">
        <v>1220</v>
      </c>
      <c r="H173" s="50" t="s">
        <v>1220</v>
      </c>
    </row>
    <row r="174" spans="1:8" x14ac:dyDescent="0.2">
      <c r="A174" s="51" t="s">
        <v>279</v>
      </c>
      <c r="B174" s="51" t="s">
        <v>548</v>
      </c>
      <c r="C174" s="51"/>
      <c r="D174" s="72">
        <v>11956867</v>
      </c>
      <c r="E174" s="72">
        <v>11956867</v>
      </c>
      <c r="F174" s="72">
        <v>11886795</v>
      </c>
      <c r="G174" s="52" t="s">
        <v>1220</v>
      </c>
      <c r="H174" s="52" t="s">
        <v>1220</v>
      </c>
    </row>
    <row r="175" spans="1:8" x14ac:dyDescent="0.2">
      <c r="A175" s="43" t="s">
        <v>281</v>
      </c>
      <c r="B175" s="43" t="s">
        <v>549</v>
      </c>
      <c r="C175" s="43"/>
      <c r="D175" s="148">
        <v>0</v>
      </c>
      <c r="E175" s="148">
        <v>0</v>
      </c>
      <c r="F175" s="148">
        <v>915735</v>
      </c>
      <c r="G175" s="50" t="s">
        <v>473</v>
      </c>
      <c r="H175" s="50" t="s">
        <v>473</v>
      </c>
    </row>
    <row r="176" spans="1:8" x14ac:dyDescent="0.2">
      <c r="A176" s="43" t="s">
        <v>282</v>
      </c>
      <c r="B176" s="43" t="s">
        <v>283</v>
      </c>
      <c r="C176" s="43"/>
      <c r="D176" s="71">
        <v>0</v>
      </c>
      <c r="E176" s="71">
        <v>0</v>
      </c>
      <c r="F176" s="71">
        <v>294239049.95999998</v>
      </c>
      <c r="G176" s="50" t="s">
        <v>473</v>
      </c>
      <c r="H176" s="50" t="s">
        <v>473</v>
      </c>
    </row>
    <row r="177" spans="1:8" x14ac:dyDescent="0.2">
      <c r="A177" s="51" t="s">
        <v>550</v>
      </c>
      <c r="B177" s="51" t="s">
        <v>551</v>
      </c>
      <c r="C177" s="51"/>
      <c r="D177" s="72">
        <v>0</v>
      </c>
      <c r="E177" s="72">
        <v>0</v>
      </c>
      <c r="F177" s="72">
        <v>295154784.95999998</v>
      </c>
      <c r="G177" s="52" t="s">
        <v>473</v>
      </c>
      <c r="H177" s="52" t="s">
        <v>473</v>
      </c>
    </row>
    <row r="178" spans="1:8" x14ac:dyDescent="0.2">
      <c r="A178" s="43" t="s">
        <v>284</v>
      </c>
      <c r="B178" s="43" t="s">
        <v>285</v>
      </c>
      <c r="C178" s="43"/>
      <c r="D178" s="148">
        <v>56000</v>
      </c>
      <c r="E178" s="148">
        <v>51400</v>
      </c>
      <c r="F178" s="148">
        <v>19900</v>
      </c>
      <c r="G178" s="50" t="s">
        <v>1221</v>
      </c>
      <c r="H178" s="50" t="s">
        <v>1222</v>
      </c>
    </row>
    <row r="179" spans="1:8" x14ac:dyDescent="0.2">
      <c r="A179" s="43" t="s">
        <v>286</v>
      </c>
      <c r="B179" s="43" t="s">
        <v>287</v>
      </c>
      <c r="C179" s="43"/>
      <c r="D179" s="71">
        <v>6793800</v>
      </c>
      <c r="E179" s="71">
        <v>6786320</v>
      </c>
      <c r="F179" s="71">
        <v>4896269.4000000004</v>
      </c>
      <c r="G179" s="50" t="s">
        <v>1223</v>
      </c>
      <c r="H179" s="50" t="s">
        <v>1224</v>
      </c>
    </row>
    <row r="180" spans="1:8" x14ac:dyDescent="0.2">
      <c r="A180" s="43" t="s">
        <v>288</v>
      </c>
      <c r="B180" s="43" t="s">
        <v>289</v>
      </c>
      <c r="C180" s="43"/>
      <c r="D180" s="71">
        <v>0</v>
      </c>
      <c r="E180" s="71">
        <v>523072</v>
      </c>
      <c r="F180" s="71">
        <v>261536</v>
      </c>
      <c r="G180" s="50" t="s">
        <v>473</v>
      </c>
      <c r="H180" s="50" t="s">
        <v>1225</v>
      </c>
    </row>
    <row r="181" spans="1:8" x14ac:dyDescent="0.2">
      <c r="A181" s="43" t="s">
        <v>1226</v>
      </c>
      <c r="B181" s="43" t="s">
        <v>1227</v>
      </c>
      <c r="C181" s="43"/>
      <c r="D181" s="71">
        <v>0</v>
      </c>
      <c r="E181" s="71">
        <v>712699.5</v>
      </c>
      <c r="F181" s="71">
        <v>712699.5</v>
      </c>
      <c r="G181" s="50" t="s">
        <v>473</v>
      </c>
      <c r="H181" s="50" t="s">
        <v>474</v>
      </c>
    </row>
    <row r="182" spans="1:8" x14ac:dyDescent="0.2">
      <c r="A182" s="43" t="s">
        <v>552</v>
      </c>
      <c r="B182" s="43" t="s">
        <v>553</v>
      </c>
      <c r="C182" s="43"/>
      <c r="D182" s="71">
        <v>0</v>
      </c>
      <c r="E182" s="71">
        <v>9099860</v>
      </c>
      <c r="F182" s="71">
        <v>9099860</v>
      </c>
      <c r="G182" s="50" t="s">
        <v>473</v>
      </c>
      <c r="H182" s="50" t="s">
        <v>474</v>
      </c>
    </row>
    <row r="183" spans="1:8" x14ac:dyDescent="0.2">
      <c r="A183" s="43" t="s">
        <v>1228</v>
      </c>
      <c r="B183" s="43" t="s">
        <v>1229</v>
      </c>
      <c r="C183" s="43"/>
      <c r="D183" s="71">
        <v>0</v>
      </c>
      <c r="E183" s="71">
        <v>4873.5</v>
      </c>
      <c r="F183" s="71">
        <v>4873.5</v>
      </c>
      <c r="G183" s="50" t="s">
        <v>473</v>
      </c>
      <c r="H183" s="50" t="s">
        <v>474</v>
      </c>
    </row>
    <row r="184" spans="1:8" x14ac:dyDescent="0.2">
      <c r="A184" s="51" t="s">
        <v>290</v>
      </c>
      <c r="B184" s="51" t="s">
        <v>554</v>
      </c>
      <c r="C184" s="51"/>
      <c r="D184" s="72">
        <v>6849800</v>
      </c>
      <c r="E184" s="72">
        <v>17178225</v>
      </c>
      <c r="F184" s="72">
        <v>14995138.4</v>
      </c>
      <c r="G184" s="52" t="s">
        <v>1230</v>
      </c>
      <c r="H184" s="52" t="s">
        <v>1231</v>
      </c>
    </row>
    <row r="185" spans="1:8" x14ac:dyDescent="0.2">
      <c r="A185" s="73" t="s">
        <v>292</v>
      </c>
      <c r="B185" s="73" t="s">
        <v>555</v>
      </c>
      <c r="C185" s="73"/>
      <c r="D185" s="149">
        <v>18881667</v>
      </c>
      <c r="E185" s="149">
        <v>29225092</v>
      </c>
      <c r="F185" s="149">
        <v>322125935.36000001</v>
      </c>
      <c r="G185" s="74" t="s">
        <v>473</v>
      </c>
      <c r="H185" s="74" t="s">
        <v>473</v>
      </c>
    </row>
    <row r="186" spans="1:8" x14ac:dyDescent="0.2">
      <c r="A186" s="43" t="s">
        <v>294</v>
      </c>
      <c r="B186" s="43" t="s">
        <v>295</v>
      </c>
      <c r="C186" s="43"/>
      <c r="D186" s="148">
        <v>190000</v>
      </c>
      <c r="E186" s="148">
        <v>106580</v>
      </c>
      <c r="F186" s="148">
        <v>45087</v>
      </c>
      <c r="G186" s="50" t="s">
        <v>1232</v>
      </c>
      <c r="H186" s="50" t="s">
        <v>1233</v>
      </c>
    </row>
    <row r="187" spans="1:8" x14ac:dyDescent="0.2">
      <c r="A187" s="43" t="s">
        <v>960</v>
      </c>
      <c r="B187" s="43" t="s">
        <v>959</v>
      </c>
      <c r="C187" s="43"/>
      <c r="D187" s="71">
        <v>0</v>
      </c>
      <c r="E187" s="71">
        <v>100000</v>
      </c>
      <c r="F187" s="71">
        <v>26445</v>
      </c>
      <c r="G187" s="50" t="s">
        <v>473</v>
      </c>
      <c r="H187" s="50" t="s">
        <v>1234</v>
      </c>
    </row>
    <row r="188" spans="1:8" x14ac:dyDescent="0.2">
      <c r="A188" s="43" t="s">
        <v>415</v>
      </c>
      <c r="B188" s="43" t="s">
        <v>556</v>
      </c>
      <c r="C188" s="43"/>
      <c r="D188" s="71">
        <v>3000</v>
      </c>
      <c r="E188" s="71">
        <v>43000</v>
      </c>
      <c r="F188" s="71">
        <v>40000</v>
      </c>
      <c r="G188" s="50" t="s">
        <v>473</v>
      </c>
      <c r="H188" s="50" t="s">
        <v>1235</v>
      </c>
    </row>
    <row r="189" spans="1:8" x14ac:dyDescent="0.2">
      <c r="A189" s="43" t="s">
        <v>296</v>
      </c>
      <c r="B189" s="43" t="s">
        <v>297</v>
      </c>
      <c r="C189" s="43"/>
      <c r="D189" s="71">
        <v>2151000</v>
      </c>
      <c r="E189" s="71">
        <v>2461696</v>
      </c>
      <c r="F189" s="71">
        <v>2183341.12</v>
      </c>
      <c r="G189" s="50" t="s">
        <v>1236</v>
      </c>
      <c r="H189" s="50" t="s">
        <v>1237</v>
      </c>
    </row>
    <row r="190" spans="1:8" x14ac:dyDescent="0.2">
      <c r="A190" s="51" t="s">
        <v>298</v>
      </c>
      <c r="B190" s="51" t="s">
        <v>557</v>
      </c>
      <c r="C190" s="51"/>
      <c r="D190" s="72">
        <v>2344000</v>
      </c>
      <c r="E190" s="72">
        <v>2711276</v>
      </c>
      <c r="F190" s="72">
        <v>2294873.12</v>
      </c>
      <c r="G190" s="52" t="s">
        <v>1238</v>
      </c>
      <c r="H190" s="52" t="s">
        <v>1239</v>
      </c>
    </row>
    <row r="191" spans="1:8" x14ac:dyDescent="0.2">
      <c r="A191" s="73" t="s">
        <v>300</v>
      </c>
      <c r="B191" s="73" t="s">
        <v>558</v>
      </c>
      <c r="C191" s="73"/>
      <c r="D191" s="149">
        <v>2344000</v>
      </c>
      <c r="E191" s="149">
        <v>2711276</v>
      </c>
      <c r="F191" s="149">
        <v>2294873.12</v>
      </c>
      <c r="G191" s="74" t="s">
        <v>1238</v>
      </c>
      <c r="H191" s="74" t="s">
        <v>1239</v>
      </c>
    </row>
    <row r="192" spans="1:8" x14ac:dyDescent="0.2">
      <c r="A192" s="43" t="s">
        <v>1240</v>
      </c>
      <c r="B192" s="43" t="s">
        <v>1241</v>
      </c>
      <c r="C192" s="43"/>
      <c r="D192" s="148">
        <v>0</v>
      </c>
      <c r="E192" s="148">
        <v>200000</v>
      </c>
      <c r="F192" s="148">
        <v>200000</v>
      </c>
      <c r="G192" s="50" t="s">
        <v>473</v>
      </c>
      <c r="H192" s="50" t="s">
        <v>474</v>
      </c>
    </row>
    <row r="193" spans="1:8" x14ac:dyDescent="0.2">
      <c r="A193" s="51" t="s">
        <v>1242</v>
      </c>
      <c r="B193" s="51" t="s">
        <v>1243</v>
      </c>
      <c r="C193" s="51"/>
      <c r="D193" s="72">
        <v>0</v>
      </c>
      <c r="E193" s="72">
        <v>200000</v>
      </c>
      <c r="F193" s="72">
        <v>200000</v>
      </c>
      <c r="G193" s="52" t="s">
        <v>473</v>
      </c>
      <c r="H193" s="52" t="s">
        <v>474</v>
      </c>
    </row>
    <row r="194" spans="1:8" x14ac:dyDescent="0.2">
      <c r="A194" s="73" t="s">
        <v>1244</v>
      </c>
      <c r="B194" s="73" t="s">
        <v>1245</v>
      </c>
      <c r="C194" s="73"/>
      <c r="D194" s="149">
        <v>0</v>
      </c>
      <c r="E194" s="149">
        <v>200000</v>
      </c>
      <c r="F194" s="149">
        <v>200000</v>
      </c>
      <c r="G194" s="74" t="s">
        <v>473</v>
      </c>
      <c r="H194" s="74" t="s">
        <v>474</v>
      </c>
    </row>
    <row r="195" spans="1:8" x14ac:dyDescent="0.2">
      <c r="A195" s="43" t="s">
        <v>302</v>
      </c>
      <c r="B195" s="43" t="s">
        <v>303</v>
      </c>
      <c r="C195" s="43"/>
      <c r="D195" s="148">
        <v>3685000</v>
      </c>
      <c r="E195" s="148">
        <v>1530575.4</v>
      </c>
      <c r="F195" s="148">
        <v>0</v>
      </c>
      <c r="G195" s="50" t="s">
        <v>957</v>
      </c>
      <c r="H195" s="50" t="s">
        <v>957</v>
      </c>
    </row>
    <row r="196" spans="1:8" x14ac:dyDescent="0.2">
      <c r="A196" s="43" t="s">
        <v>304</v>
      </c>
      <c r="B196" s="43" t="s">
        <v>305</v>
      </c>
      <c r="C196" s="43"/>
      <c r="D196" s="71">
        <v>1025000</v>
      </c>
      <c r="E196" s="71">
        <v>1531420</v>
      </c>
      <c r="F196" s="71">
        <v>575555</v>
      </c>
      <c r="G196" s="50" t="s">
        <v>1246</v>
      </c>
      <c r="H196" s="50" t="s">
        <v>1247</v>
      </c>
    </row>
    <row r="197" spans="1:8" x14ac:dyDescent="0.2">
      <c r="A197" s="51" t="s">
        <v>306</v>
      </c>
      <c r="B197" s="51" t="s">
        <v>559</v>
      </c>
      <c r="C197" s="51"/>
      <c r="D197" s="72">
        <v>4710000</v>
      </c>
      <c r="E197" s="72">
        <v>3061995.4</v>
      </c>
      <c r="F197" s="72">
        <v>575555</v>
      </c>
      <c r="G197" s="52" t="s">
        <v>1248</v>
      </c>
      <c r="H197" s="52" t="s">
        <v>1249</v>
      </c>
    </row>
    <row r="198" spans="1:8" x14ac:dyDescent="0.2">
      <c r="A198" s="73" t="s">
        <v>308</v>
      </c>
      <c r="B198" s="73" t="s">
        <v>559</v>
      </c>
      <c r="C198" s="73"/>
      <c r="D198" s="149">
        <v>4710000</v>
      </c>
      <c r="E198" s="149">
        <v>3061995.4</v>
      </c>
      <c r="F198" s="149">
        <v>575555</v>
      </c>
      <c r="G198" s="74" t="s">
        <v>1248</v>
      </c>
      <c r="H198" s="74" t="s">
        <v>1249</v>
      </c>
    </row>
    <row r="199" spans="1:8" x14ac:dyDescent="0.2">
      <c r="A199" s="75" t="s">
        <v>309</v>
      </c>
      <c r="B199" s="75" t="s">
        <v>560</v>
      </c>
      <c r="C199" s="75"/>
      <c r="D199" s="150">
        <v>210114577</v>
      </c>
      <c r="E199" s="150">
        <v>224837436.58000001</v>
      </c>
      <c r="F199" s="150">
        <v>500707985.24000001</v>
      </c>
      <c r="G199" s="76" t="s">
        <v>1250</v>
      </c>
      <c r="H199" s="76" t="s">
        <v>1251</v>
      </c>
    </row>
    <row r="200" spans="1:8" x14ac:dyDescent="0.2">
      <c r="A200" s="43" t="s">
        <v>311</v>
      </c>
      <c r="B200" s="43" t="s">
        <v>243</v>
      </c>
      <c r="C200" s="43"/>
      <c r="D200" s="148">
        <v>500000</v>
      </c>
      <c r="E200" s="148">
        <v>500000</v>
      </c>
      <c r="F200" s="148">
        <v>0</v>
      </c>
      <c r="G200" s="50" t="s">
        <v>957</v>
      </c>
      <c r="H200" s="50" t="s">
        <v>957</v>
      </c>
    </row>
    <row r="201" spans="1:8" x14ac:dyDescent="0.2">
      <c r="A201" s="43" t="s">
        <v>1252</v>
      </c>
      <c r="B201" s="43" t="s">
        <v>1253</v>
      </c>
      <c r="C201" s="43"/>
      <c r="D201" s="71">
        <v>560000</v>
      </c>
      <c r="E201" s="71">
        <v>658400</v>
      </c>
      <c r="F201" s="71">
        <v>131070</v>
      </c>
      <c r="G201" s="50" t="s">
        <v>1254</v>
      </c>
      <c r="H201" s="50" t="s">
        <v>1255</v>
      </c>
    </row>
    <row r="202" spans="1:8" x14ac:dyDescent="0.2">
      <c r="A202" s="51" t="s">
        <v>312</v>
      </c>
      <c r="B202" s="51" t="s">
        <v>561</v>
      </c>
      <c r="C202" s="51"/>
      <c r="D202" s="72">
        <v>1060000</v>
      </c>
      <c r="E202" s="72">
        <v>1158400</v>
      </c>
      <c r="F202" s="72">
        <v>131070</v>
      </c>
      <c r="G202" s="52" t="s">
        <v>1256</v>
      </c>
      <c r="H202" s="52" t="s">
        <v>1257</v>
      </c>
    </row>
    <row r="203" spans="1:8" x14ac:dyDescent="0.2">
      <c r="A203" s="43" t="s">
        <v>314</v>
      </c>
      <c r="B203" s="43" t="s">
        <v>315</v>
      </c>
      <c r="C203" s="43"/>
      <c r="D203" s="148">
        <v>68855000</v>
      </c>
      <c r="E203" s="148">
        <v>98645246.75</v>
      </c>
      <c r="F203" s="148">
        <v>61979794.659999996</v>
      </c>
      <c r="G203" s="50" t="s">
        <v>1258</v>
      </c>
      <c r="H203" s="50" t="s">
        <v>1259</v>
      </c>
    </row>
    <row r="204" spans="1:8" x14ac:dyDescent="0.2">
      <c r="A204" s="43" t="s">
        <v>316</v>
      </c>
      <c r="B204" s="43" t="s">
        <v>317</v>
      </c>
      <c r="C204" s="43"/>
      <c r="D204" s="71">
        <v>5941000</v>
      </c>
      <c r="E204" s="71">
        <v>8417102</v>
      </c>
      <c r="F204" s="71">
        <v>3409438.04</v>
      </c>
      <c r="G204" s="50" t="s">
        <v>1260</v>
      </c>
      <c r="H204" s="50" t="s">
        <v>1261</v>
      </c>
    </row>
    <row r="205" spans="1:8" x14ac:dyDescent="0.2">
      <c r="A205" s="43" t="s">
        <v>318</v>
      </c>
      <c r="B205" s="43" t="s">
        <v>319</v>
      </c>
      <c r="C205" s="43"/>
      <c r="D205" s="71">
        <v>0</v>
      </c>
      <c r="E205" s="71">
        <v>1724556</v>
      </c>
      <c r="F205" s="71">
        <v>724554.67</v>
      </c>
      <c r="G205" s="50" t="s">
        <v>473</v>
      </c>
      <c r="H205" s="50" t="s">
        <v>1262</v>
      </c>
    </row>
    <row r="206" spans="1:8" x14ac:dyDescent="0.2">
      <c r="A206" s="43" t="s">
        <v>320</v>
      </c>
      <c r="B206" s="43" t="s">
        <v>321</v>
      </c>
      <c r="C206" s="43"/>
      <c r="D206" s="71">
        <v>750000</v>
      </c>
      <c r="E206" s="71">
        <v>750000</v>
      </c>
      <c r="F206" s="71">
        <v>339824.46</v>
      </c>
      <c r="G206" s="50" t="s">
        <v>1263</v>
      </c>
      <c r="H206" s="50" t="s">
        <v>1263</v>
      </c>
    </row>
    <row r="207" spans="1:8" x14ac:dyDescent="0.2">
      <c r="A207" s="51" t="s">
        <v>322</v>
      </c>
      <c r="B207" s="51" t="s">
        <v>562</v>
      </c>
      <c r="C207" s="51"/>
      <c r="D207" s="72">
        <v>75546000</v>
      </c>
      <c r="E207" s="72">
        <v>109536904.75</v>
      </c>
      <c r="F207" s="72">
        <v>66453611.829999998</v>
      </c>
      <c r="G207" s="52" t="s">
        <v>1264</v>
      </c>
      <c r="H207" s="52" t="s">
        <v>1265</v>
      </c>
    </row>
    <row r="208" spans="1:8" x14ac:dyDescent="0.2">
      <c r="A208" s="43" t="s">
        <v>417</v>
      </c>
      <c r="B208" s="43" t="s">
        <v>368</v>
      </c>
      <c r="C208" s="43"/>
      <c r="D208" s="148">
        <v>15300000</v>
      </c>
      <c r="E208" s="148">
        <v>15300000</v>
      </c>
      <c r="F208" s="148">
        <v>0</v>
      </c>
      <c r="G208" s="50" t="s">
        <v>957</v>
      </c>
      <c r="H208" s="50" t="s">
        <v>957</v>
      </c>
    </row>
    <row r="209" spans="1:8" x14ac:dyDescent="0.2">
      <c r="A209" s="51" t="s">
        <v>418</v>
      </c>
      <c r="B209" s="51" t="s">
        <v>563</v>
      </c>
      <c r="C209" s="51"/>
      <c r="D209" s="72">
        <v>15300000</v>
      </c>
      <c r="E209" s="72">
        <v>15300000</v>
      </c>
      <c r="F209" s="72">
        <v>0</v>
      </c>
      <c r="G209" s="52" t="s">
        <v>957</v>
      </c>
      <c r="H209" s="52" t="s">
        <v>957</v>
      </c>
    </row>
    <row r="210" spans="1:8" x14ac:dyDescent="0.2">
      <c r="A210" s="73" t="s">
        <v>324</v>
      </c>
      <c r="B210" s="73" t="s">
        <v>564</v>
      </c>
      <c r="C210" s="73"/>
      <c r="D210" s="149">
        <v>91906000</v>
      </c>
      <c r="E210" s="149">
        <v>125995304.75</v>
      </c>
      <c r="F210" s="149">
        <v>66584681.829999998</v>
      </c>
      <c r="G210" s="74" t="s">
        <v>1266</v>
      </c>
      <c r="H210" s="74" t="s">
        <v>1267</v>
      </c>
    </row>
    <row r="211" spans="1:8" x14ac:dyDescent="0.2">
      <c r="A211" s="43" t="s">
        <v>1268</v>
      </c>
      <c r="B211" s="43" t="s">
        <v>1269</v>
      </c>
      <c r="C211" s="43"/>
      <c r="D211" s="148">
        <v>0</v>
      </c>
      <c r="E211" s="148">
        <v>400000</v>
      </c>
      <c r="F211" s="148">
        <v>400000</v>
      </c>
      <c r="G211" s="50" t="s">
        <v>473</v>
      </c>
      <c r="H211" s="50" t="s">
        <v>474</v>
      </c>
    </row>
    <row r="212" spans="1:8" x14ac:dyDescent="0.2">
      <c r="A212" s="51" t="s">
        <v>1270</v>
      </c>
      <c r="B212" s="51" t="s">
        <v>1271</v>
      </c>
      <c r="C212" s="51"/>
      <c r="D212" s="72">
        <v>0</v>
      </c>
      <c r="E212" s="72">
        <v>400000</v>
      </c>
      <c r="F212" s="72">
        <v>400000</v>
      </c>
      <c r="G212" s="52" t="s">
        <v>473</v>
      </c>
      <c r="H212" s="52" t="s">
        <v>474</v>
      </c>
    </row>
    <row r="213" spans="1:8" x14ac:dyDescent="0.2">
      <c r="A213" s="73" t="s">
        <v>326</v>
      </c>
      <c r="B213" s="73" t="s">
        <v>565</v>
      </c>
      <c r="C213" s="73"/>
      <c r="D213" s="149">
        <v>0</v>
      </c>
      <c r="E213" s="149">
        <v>400000</v>
      </c>
      <c r="F213" s="149">
        <v>400000</v>
      </c>
      <c r="G213" s="74" t="s">
        <v>473</v>
      </c>
      <c r="H213" s="74" t="s">
        <v>474</v>
      </c>
    </row>
    <row r="214" spans="1:8" x14ac:dyDescent="0.2">
      <c r="A214" s="43" t="s">
        <v>328</v>
      </c>
      <c r="B214" s="43" t="s">
        <v>329</v>
      </c>
      <c r="C214" s="43"/>
      <c r="D214" s="148">
        <v>2440000</v>
      </c>
      <c r="E214" s="148">
        <v>2453435.54</v>
      </c>
      <c r="F214" s="148">
        <v>0</v>
      </c>
      <c r="G214" s="50" t="s">
        <v>957</v>
      </c>
      <c r="H214" s="50" t="s">
        <v>957</v>
      </c>
    </row>
    <row r="215" spans="1:8" x14ac:dyDescent="0.2">
      <c r="A215" s="51" t="s">
        <v>330</v>
      </c>
      <c r="B215" s="51" t="s">
        <v>566</v>
      </c>
      <c r="C215" s="51"/>
      <c r="D215" s="72">
        <v>2440000</v>
      </c>
      <c r="E215" s="72">
        <v>2453435.54</v>
      </c>
      <c r="F215" s="72">
        <v>0</v>
      </c>
      <c r="G215" s="52" t="s">
        <v>957</v>
      </c>
      <c r="H215" s="52" t="s">
        <v>957</v>
      </c>
    </row>
    <row r="216" spans="1:8" x14ac:dyDescent="0.2">
      <c r="A216" s="73" t="s">
        <v>332</v>
      </c>
      <c r="B216" s="73" t="s">
        <v>566</v>
      </c>
      <c r="C216" s="73"/>
      <c r="D216" s="149">
        <v>2440000</v>
      </c>
      <c r="E216" s="149">
        <v>2453435.54</v>
      </c>
      <c r="F216" s="149">
        <v>0</v>
      </c>
      <c r="G216" s="74" t="s">
        <v>957</v>
      </c>
      <c r="H216" s="74" t="s">
        <v>957</v>
      </c>
    </row>
    <row r="217" spans="1:8" x14ac:dyDescent="0.2">
      <c r="A217" s="75" t="s">
        <v>333</v>
      </c>
      <c r="B217" s="75" t="s">
        <v>567</v>
      </c>
      <c r="C217" s="75"/>
      <c r="D217" s="150">
        <v>94346000</v>
      </c>
      <c r="E217" s="150">
        <v>128848740.29000001</v>
      </c>
      <c r="F217" s="150">
        <v>66984681.829999998</v>
      </c>
      <c r="G217" s="76" t="s">
        <v>1272</v>
      </c>
      <c r="H217" s="76" t="s">
        <v>1273</v>
      </c>
    </row>
    <row r="218" spans="1:8" ht="13.5" x14ac:dyDescent="0.2">
      <c r="A218" s="80" t="s">
        <v>568</v>
      </c>
      <c r="B218" s="80"/>
      <c r="C218" s="80"/>
      <c r="D218" s="152">
        <v>304460577</v>
      </c>
      <c r="E218" s="152">
        <v>353686176.87</v>
      </c>
      <c r="F218" s="152">
        <v>567692667.07000005</v>
      </c>
      <c r="G218" s="81" t="s">
        <v>1274</v>
      </c>
      <c r="H218" s="81" t="s">
        <v>1275</v>
      </c>
    </row>
    <row r="219" spans="1:8" x14ac:dyDescent="0.2">
      <c r="A219" s="47"/>
      <c r="B219" s="47"/>
      <c r="C219" s="47"/>
      <c r="D219" s="47"/>
      <c r="E219" s="47"/>
      <c r="F219" s="47"/>
      <c r="G219" s="47"/>
      <c r="H219" s="47"/>
    </row>
    <row r="220" spans="1:8" ht="13.5" x14ac:dyDescent="0.2">
      <c r="A220" s="109" t="s">
        <v>569</v>
      </c>
      <c r="B220" s="109"/>
      <c r="C220" s="109"/>
      <c r="D220" s="153">
        <v>-66471756</v>
      </c>
      <c r="E220" s="153">
        <v>-83664542.299999997</v>
      </c>
      <c r="F220" s="152">
        <v>27055146.109999999</v>
      </c>
      <c r="G220" s="110" t="s">
        <v>1276</v>
      </c>
      <c r="H220" s="110" t="s">
        <v>1277</v>
      </c>
    </row>
    <row r="221" spans="1:8" ht="16.5" x14ac:dyDescent="0.25">
      <c r="A221" s="48" t="s">
        <v>570</v>
      </c>
      <c r="B221" s="48"/>
      <c r="C221" s="48"/>
      <c r="D221" s="48"/>
      <c r="E221" s="48"/>
      <c r="F221" s="48"/>
      <c r="G221" s="48"/>
      <c r="H221" s="48"/>
    </row>
    <row r="222" spans="1:8" x14ac:dyDescent="0.2">
      <c r="A222" s="107" t="s">
        <v>26</v>
      </c>
      <c r="B222" s="107"/>
      <c r="C222" s="108" t="s">
        <v>571</v>
      </c>
      <c r="D222" s="108" t="s">
        <v>27</v>
      </c>
      <c r="E222" s="108" t="s">
        <v>28</v>
      </c>
      <c r="F222" s="108" t="s">
        <v>467</v>
      </c>
      <c r="G222" s="108" t="s">
        <v>468</v>
      </c>
      <c r="H222" s="108" t="s">
        <v>469</v>
      </c>
    </row>
    <row r="223" spans="1:8" x14ac:dyDescent="0.2">
      <c r="A223" s="70"/>
      <c r="B223" s="70"/>
      <c r="C223" s="70"/>
      <c r="D223" s="70"/>
      <c r="E223" s="70"/>
      <c r="F223" s="70"/>
      <c r="G223" s="70"/>
      <c r="H223" s="70"/>
    </row>
    <row r="224" spans="1:8" x14ac:dyDescent="0.2">
      <c r="A224" s="44" t="s">
        <v>353</v>
      </c>
      <c r="B224" s="44"/>
      <c r="C224" s="56" t="s">
        <v>572</v>
      </c>
      <c r="D224" s="148">
        <v>0</v>
      </c>
      <c r="E224" s="148">
        <v>0</v>
      </c>
      <c r="F224" s="148">
        <v>1768664.47</v>
      </c>
      <c r="G224" s="50" t="s">
        <v>473</v>
      </c>
      <c r="H224" s="50" t="s">
        <v>473</v>
      </c>
    </row>
    <row r="225" spans="1:8" x14ac:dyDescent="0.2">
      <c r="A225" s="44" t="s">
        <v>34</v>
      </c>
      <c r="B225" s="44"/>
      <c r="C225" s="56" t="s">
        <v>573</v>
      </c>
      <c r="D225" s="71">
        <v>0</v>
      </c>
      <c r="E225" s="71">
        <v>0</v>
      </c>
      <c r="F225" s="71">
        <v>1608014</v>
      </c>
      <c r="G225" s="50" t="s">
        <v>473</v>
      </c>
      <c r="H225" s="50" t="s">
        <v>473</v>
      </c>
    </row>
    <row r="226" spans="1:8" x14ac:dyDescent="0.2">
      <c r="A226" s="44" t="s">
        <v>175</v>
      </c>
      <c r="B226" s="44"/>
      <c r="C226" s="56" t="s">
        <v>574</v>
      </c>
      <c r="D226" s="71">
        <v>1400000</v>
      </c>
      <c r="E226" s="71">
        <v>1756000</v>
      </c>
      <c r="F226" s="71">
        <v>1658291.12</v>
      </c>
      <c r="G226" s="50" t="s">
        <v>1278</v>
      </c>
      <c r="H226" s="50" t="s">
        <v>1279</v>
      </c>
    </row>
    <row r="227" spans="1:8" x14ac:dyDescent="0.2">
      <c r="A227" s="44" t="s">
        <v>575</v>
      </c>
      <c r="B227" s="44"/>
      <c r="C227" s="56" t="s">
        <v>576</v>
      </c>
      <c r="D227" s="82">
        <v>-1400000</v>
      </c>
      <c r="E227" s="82">
        <v>-1756000</v>
      </c>
      <c r="F227" s="71">
        <v>1718387.35</v>
      </c>
      <c r="G227" s="57" t="s">
        <v>1280</v>
      </c>
      <c r="H227" s="57" t="s">
        <v>1281</v>
      </c>
    </row>
    <row r="228" spans="1:8" x14ac:dyDescent="0.2">
      <c r="A228" s="44" t="s">
        <v>355</v>
      </c>
      <c r="B228" s="44"/>
      <c r="C228" s="56" t="s">
        <v>577</v>
      </c>
      <c r="D228" s="71">
        <v>1400000</v>
      </c>
      <c r="E228" s="71">
        <v>1756000</v>
      </c>
      <c r="F228" s="71">
        <v>50277.120000000003</v>
      </c>
      <c r="G228" s="50" t="s">
        <v>1282</v>
      </c>
      <c r="H228" s="50" t="s">
        <v>1283</v>
      </c>
    </row>
    <row r="229" spans="1:8" ht="13.5" thickBot="1" x14ac:dyDescent="0.25">
      <c r="A229" s="44" t="s">
        <v>578</v>
      </c>
      <c r="B229" s="44"/>
      <c r="C229" s="56" t="s">
        <v>579</v>
      </c>
      <c r="D229" s="83">
        <v>0</v>
      </c>
      <c r="E229" s="83">
        <v>350000</v>
      </c>
      <c r="F229" s="83">
        <v>0</v>
      </c>
      <c r="G229" s="50" t="s">
        <v>473</v>
      </c>
      <c r="H229" s="50" t="s">
        <v>957</v>
      </c>
    </row>
    <row r="230" spans="1:8" x14ac:dyDescent="0.2">
      <c r="A230" s="111"/>
      <c r="B230" s="111"/>
      <c r="C230" s="111"/>
      <c r="D230" s="111"/>
      <c r="E230" s="111"/>
      <c r="F230" s="111"/>
      <c r="G230" s="111"/>
      <c r="H230" s="111"/>
    </row>
    <row r="231" spans="1:8" ht="16.5" x14ac:dyDescent="0.25">
      <c r="A231" s="48" t="s">
        <v>580</v>
      </c>
      <c r="B231" s="48"/>
      <c r="C231" s="48"/>
      <c r="D231" s="48"/>
      <c r="E231" s="48"/>
      <c r="F231" s="48"/>
      <c r="G231" s="48"/>
      <c r="H231" s="48"/>
    </row>
    <row r="232" spans="1:8" x14ac:dyDescent="0.2">
      <c r="A232" s="107" t="s">
        <v>581</v>
      </c>
      <c r="B232" s="107"/>
      <c r="C232" s="108" t="s">
        <v>582</v>
      </c>
      <c r="D232" s="108" t="s">
        <v>27</v>
      </c>
      <c r="E232" s="108" t="s">
        <v>28</v>
      </c>
      <c r="F232" s="108" t="s">
        <v>467</v>
      </c>
      <c r="G232" s="108" t="s">
        <v>468</v>
      </c>
      <c r="H232" s="108" t="s">
        <v>469</v>
      </c>
    </row>
    <row r="233" spans="1:8" x14ac:dyDescent="0.2">
      <c r="A233" s="69" t="s">
        <v>386</v>
      </c>
      <c r="B233" s="69"/>
      <c r="C233" s="70" t="s">
        <v>583</v>
      </c>
      <c r="D233" s="70" t="s">
        <v>85</v>
      </c>
      <c r="E233" s="70" t="s">
        <v>125</v>
      </c>
      <c r="F233" s="70" t="s">
        <v>141</v>
      </c>
      <c r="G233" s="70"/>
      <c r="H233" s="70"/>
    </row>
    <row r="234" spans="1:8" x14ac:dyDescent="0.2">
      <c r="A234" s="49"/>
      <c r="B234" s="49"/>
      <c r="C234" s="49"/>
      <c r="D234" s="49"/>
      <c r="E234" s="49"/>
      <c r="F234" s="49"/>
      <c r="G234" s="49"/>
      <c r="H234" s="49"/>
    </row>
    <row r="235" spans="1:8" x14ac:dyDescent="0.2">
      <c r="A235" s="112" t="s">
        <v>584</v>
      </c>
      <c r="B235" s="112"/>
      <c r="C235" s="112"/>
      <c r="D235" s="112"/>
      <c r="E235" s="112"/>
      <c r="F235" s="112"/>
      <c r="G235" s="112"/>
      <c r="H235" s="112"/>
    </row>
    <row r="236" spans="1:8" x14ac:dyDescent="0.2">
      <c r="A236" s="43" t="s">
        <v>585</v>
      </c>
      <c r="C236" s="56" t="s">
        <v>586</v>
      </c>
      <c r="D236" s="71">
        <v>0</v>
      </c>
      <c r="E236" s="71">
        <v>0</v>
      </c>
      <c r="F236" s="71">
        <v>0</v>
      </c>
      <c r="G236" s="58" t="s">
        <v>473</v>
      </c>
      <c r="H236" s="58" t="s">
        <v>473</v>
      </c>
    </row>
    <row r="237" spans="1:8" x14ac:dyDescent="0.2">
      <c r="A237" s="43" t="s">
        <v>587</v>
      </c>
      <c r="C237" s="56" t="s">
        <v>588</v>
      </c>
      <c r="D237" s="71">
        <v>0</v>
      </c>
      <c r="E237" s="71">
        <v>0</v>
      </c>
      <c r="F237" s="71">
        <v>0</v>
      </c>
      <c r="G237" s="58" t="s">
        <v>473</v>
      </c>
      <c r="H237" s="58" t="s">
        <v>473</v>
      </c>
    </row>
    <row r="238" spans="1:8" x14ac:dyDescent="0.2">
      <c r="A238" s="43" t="s">
        <v>589</v>
      </c>
      <c r="C238" s="56" t="s">
        <v>590</v>
      </c>
      <c r="D238" s="71">
        <v>0</v>
      </c>
      <c r="E238" s="71">
        <v>0</v>
      </c>
      <c r="F238" s="71">
        <v>0</v>
      </c>
      <c r="G238" s="58" t="s">
        <v>473</v>
      </c>
      <c r="H238" s="58" t="s">
        <v>473</v>
      </c>
    </row>
    <row r="239" spans="1:8" x14ac:dyDescent="0.2">
      <c r="A239" s="43" t="s">
        <v>591</v>
      </c>
      <c r="C239" s="56" t="s">
        <v>592</v>
      </c>
      <c r="D239" s="71">
        <v>0</v>
      </c>
      <c r="E239" s="71">
        <v>0</v>
      </c>
      <c r="F239" s="71">
        <v>0</v>
      </c>
      <c r="G239" s="58" t="s">
        <v>473</v>
      </c>
      <c r="H239" s="58" t="s">
        <v>473</v>
      </c>
    </row>
    <row r="240" spans="1:8" x14ac:dyDescent="0.2">
      <c r="A240" s="43" t="s">
        <v>951</v>
      </c>
      <c r="C240" s="56"/>
      <c r="D240" s="71">
        <v>0</v>
      </c>
      <c r="E240" s="71">
        <v>0</v>
      </c>
      <c r="F240" s="71">
        <v>0</v>
      </c>
      <c r="G240" s="58"/>
      <c r="H240" s="58"/>
    </row>
    <row r="241" spans="1:8" x14ac:dyDescent="0.2">
      <c r="A241" s="43" t="s">
        <v>950</v>
      </c>
      <c r="C241" s="56" t="s">
        <v>593</v>
      </c>
      <c r="D241" s="71">
        <v>73770756</v>
      </c>
      <c r="E241" s="71">
        <v>88196765</v>
      </c>
      <c r="F241" s="82">
        <v>-22523007.41</v>
      </c>
      <c r="G241" s="59" t="s">
        <v>1284</v>
      </c>
      <c r="H241" s="59" t="s">
        <v>1285</v>
      </c>
    </row>
    <row r="242" spans="1:8" x14ac:dyDescent="0.2">
      <c r="A242" s="43" t="s">
        <v>594</v>
      </c>
      <c r="C242" s="56" t="s">
        <v>595</v>
      </c>
      <c r="D242" s="71">
        <v>0</v>
      </c>
      <c r="E242" s="71">
        <v>0</v>
      </c>
      <c r="F242" s="71">
        <v>0</v>
      </c>
      <c r="G242" s="58" t="s">
        <v>473</v>
      </c>
      <c r="H242" s="58" t="s">
        <v>473</v>
      </c>
    </row>
    <row r="243" spans="1:8" x14ac:dyDescent="0.2">
      <c r="A243" s="43" t="s">
        <v>596</v>
      </c>
      <c r="C243" s="56" t="s">
        <v>597</v>
      </c>
      <c r="D243" s="72">
        <v>0</v>
      </c>
      <c r="E243" s="72">
        <v>0</v>
      </c>
      <c r="F243" s="72">
        <v>0</v>
      </c>
      <c r="G243" s="58" t="s">
        <v>473</v>
      </c>
      <c r="H243" s="58" t="s">
        <v>473</v>
      </c>
    </row>
    <row r="244" spans="1:8" x14ac:dyDescent="0.2">
      <c r="A244" s="112" t="s">
        <v>598</v>
      </c>
      <c r="B244" s="112"/>
      <c r="C244" s="112"/>
      <c r="D244" s="112"/>
      <c r="E244" s="112"/>
      <c r="F244" s="112"/>
      <c r="G244" s="112"/>
      <c r="H244" s="112"/>
    </row>
    <row r="245" spans="1:8" x14ac:dyDescent="0.2">
      <c r="A245" s="43" t="s">
        <v>599</v>
      </c>
      <c r="C245" s="56" t="s">
        <v>600</v>
      </c>
      <c r="D245" s="71">
        <v>0</v>
      </c>
      <c r="E245" s="71">
        <v>0</v>
      </c>
      <c r="F245" s="71">
        <v>0</v>
      </c>
      <c r="G245" s="58" t="s">
        <v>473</v>
      </c>
      <c r="H245" s="58" t="s">
        <v>473</v>
      </c>
    </row>
    <row r="246" spans="1:8" x14ac:dyDescent="0.2">
      <c r="A246" s="43" t="s">
        <v>601</v>
      </c>
      <c r="C246" s="56" t="s">
        <v>602</v>
      </c>
      <c r="D246" s="71">
        <v>0</v>
      </c>
      <c r="E246" s="71">
        <v>0</v>
      </c>
      <c r="F246" s="71">
        <v>0</v>
      </c>
      <c r="G246" s="58" t="s">
        <v>473</v>
      </c>
      <c r="H246" s="58" t="s">
        <v>473</v>
      </c>
    </row>
    <row r="247" spans="1:8" x14ac:dyDescent="0.2">
      <c r="A247" s="43" t="s">
        <v>603</v>
      </c>
      <c r="C247" s="56" t="s">
        <v>604</v>
      </c>
      <c r="D247" s="71">
        <v>9000000</v>
      </c>
      <c r="E247" s="71">
        <v>11766777.300000001</v>
      </c>
      <c r="F247" s="71">
        <v>11766777.300000001</v>
      </c>
      <c r="G247" s="58" t="s">
        <v>1286</v>
      </c>
      <c r="H247" s="58" t="s">
        <v>474</v>
      </c>
    </row>
    <row r="248" spans="1:8" x14ac:dyDescent="0.2">
      <c r="A248" s="43" t="s">
        <v>605</v>
      </c>
      <c r="C248" s="56" t="s">
        <v>606</v>
      </c>
      <c r="D248" s="82">
        <v>-16299000</v>
      </c>
      <c r="E248" s="82">
        <v>-16299000</v>
      </c>
      <c r="F248" s="82">
        <v>-16298916</v>
      </c>
      <c r="G248" s="58" t="s">
        <v>474</v>
      </c>
      <c r="H248" s="58" t="s">
        <v>474</v>
      </c>
    </row>
    <row r="249" spans="1:8" x14ac:dyDescent="0.2">
      <c r="A249" s="43" t="s">
        <v>607</v>
      </c>
      <c r="C249" s="56" t="s">
        <v>608</v>
      </c>
      <c r="D249" s="71">
        <v>0</v>
      </c>
      <c r="E249" s="71">
        <v>0</v>
      </c>
      <c r="F249" s="71">
        <v>0</v>
      </c>
      <c r="G249" s="58" t="s">
        <v>473</v>
      </c>
      <c r="H249" s="58" t="s">
        <v>473</v>
      </c>
    </row>
    <row r="250" spans="1:8" x14ac:dyDescent="0.2">
      <c r="A250" s="43" t="s">
        <v>609</v>
      </c>
      <c r="C250" s="56" t="s">
        <v>610</v>
      </c>
      <c r="D250" s="71">
        <v>0</v>
      </c>
      <c r="E250" s="71">
        <v>0</v>
      </c>
      <c r="F250" s="71">
        <v>0</v>
      </c>
      <c r="G250" s="58" t="s">
        <v>473</v>
      </c>
      <c r="H250" s="58" t="s">
        <v>473</v>
      </c>
    </row>
    <row r="251" spans="1:8" x14ac:dyDescent="0.2">
      <c r="A251" s="43" t="s">
        <v>611</v>
      </c>
      <c r="C251" s="56" t="s">
        <v>612</v>
      </c>
      <c r="D251" s="72">
        <v>0</v>
      </c>
      <c r="E251" s="72">
        <v>0</v>
      </c>
      <c r="F251" s="72">
        <v>0</v>
      </c>
      <c r="G251" s="58" t="s">
        <v>473</v>
      </c>
      <c r="H251" s="58" t="s">
        <v>473</v>
      </c>
    </row>
    <row r="252" spans="1:8" x14ac:dyDescent="0.2">
      <c r="A252" s="112" t="s">
        <v>613</v>
      </c>
      <c r="B252" s="112"/>
      <c r="C252" s="112"/>
      <c r="D252" s="112"/>
      <c r="E252" s="112"/>
      <c r="F252" s="112"/>
      <c r="G252" s="112"/>
      <c r="H252" s="112"/>
    </row>
    <row r="253" spans="1:8" x14ac:dyDescent="0.2">
      <c r="A253" s="43" t="s">
        <v>585</v>
      </c>
      <c r="C253" s="56" t="s">
        <v>614</v>
      </c>
      <c r="D253" s="71">
        <v>0</v>
      </c>
      <c r="E253" s="71">
        <v>0</v>
      </c>
      <c r="F253" s="71">
        <v>0</v>
      </c>
      <c r="G253" s="58" t="s">
        <v>473</v>
      </c>
      <c r="H253" s="58" t="s">
        <v>473</v>
      </c>
    </row>
    <row r="254" spans="1:8" x14ac:dyDescent="0.2">
      <c r="A254" s="43" t="s">
        <v>615</v>
      </c>
      <c r="C254" s="56" t="s">
        <v>616</v>
      </c>
      <c r="D254" s="71">
        <v>0</v>
      </c>
      <c r="E254" s="71">
        <v>0</v>
      </c>
      <c r="F254" s="71">
        <v>0</v>
      </c>
      <c r="G254" s="58" t="s">
        <v>473</v>
      </c>
      <c r="H254" s="58" t="s">
        <v>473</v>
      </c>
    </row>
    <row r="255" spans="1:8" x14ac:dyDescent="0.2">
      <c r="A255" s="43" t="s">
        <v>589</v>
      </c>
      <c r="C255" s="56" t="s">
        <v>617</v>
      </c>
      <c r="D255" s="71">
        <v>0</v>
      </c>
      <c r="E255" s="71">
        <v>0</v>
      </c>
      <c r="F255" s="71">
        <v>0</v>
      </c>
      <c r="G255" s="58" t="s">
        <v>473</v>
      </c>
      <c r="H255" s="58" t="s">
        <v>473</v>
      </c>
    </row>
    <row r="256" spans="1:8" x14ac:dyDescent="0.2">
      <c r="A256" s="43" t="s">
        <v>591</v>
      </c>
      <c r="C256" s="56" t="s">
        <v>618</v>
      </c>
      <c r="D256" s="71">
        <v>0</v>
      </c>
      <c r="E256" s="71">
        <v>0</v>
      </c>
      <c r="F256" s="71">
        <v>0</v>
      </c>
      <c r="G256" s="58" t="s">
        <v>473</v>
      </c>
      <c r="H256" s="58" t="s">
        <v>473</v>
      </c>
    </row>
    <row r="257" spans="1:8" x14ac:dyDescent="0.2">
      <c r="A257" s="43" t="s">
        <v>945</v>
      </c>
      <c r="C257" s="56"/>
      <c r="D257" s="71">
        <v>0</v>
      </c>
      <c r="E257" s="71">
        <v>0</v>
      </c>
      <c r="F257" s="71">
        <v>0</v>
      </c>
      <c r="G257" s="58"/>
      <c r="H257" s="58"/>
    </row>
    <row r="258" spans="1:8" x14ac:dyDescent="0.2">
      <c r="A258" s="43" t="s">
        <v>986</v>
      </c>
      <c r="C258" s="56" t="s">
        <v>619</v>
      </c>
      <c r="D258" s="71">
        <v>0</v>
      </c>
      <c r="E258" s="71">
        <v>0</v>
      </c>
      <c r="F258" s="71">
        <v>0</v>
      </c>
      <c r="G258" s="58" t="s">
        <v>473</v>
      </c>
      <c r="H258" s="58" t="s">
        <v>473</v>
      </c>
    </row>
    <row r="259" spans="1:8" x14ac:dyDescent="0.2">
      <c r="A259" s="43" t="s">
        <v>594</v>
      </c>
      <c r="C259" s="56" t="s">
        <v>620</v>
      </c>
      <c r="D259" s="71">
        <v>0</v>
      </c>
      <c r="E259" s="71">
        <v>0</v>
      </c>
      <c r="F259" s="71">
        <v>0</v>
      </c>
      <c r="G259" s="58" t="s">
        <v>473</v>
      </c>
      <c r="H259" s="58" t="s">
        <v>473</v>
      </c>
    </row>
    <row r="260" spans="1:8" x14ac:dyDescent="0.2">
      <c r="A260" s="43" t="s">
        <v>596</v>
      </c>
      <c r="C260" s="56" t="s">
        <v>621</v>
      </c>
      <c r="D260" s="72">
        <v>0</v>
      </c>
      <c r="E260" s="72">
        <v>0</v>
      </c>
      <c r="F260" s="72">
        <v>0</v>
      </c>
      <c r="G260" s="58" t="s">
        <v>473</v>
      </c>
      <c r="H260" s="58" t="s">
        <v>473</v>
      </c>
    </row>
    <row r="261" spans="1:8" x14ac:dyDescent="0.2">
      <c r="A261" s="112" t="s">
        <v>622</v>
      </c>
      <c r="B261" s="112"/>
      <c r="C261" s="112"/>
      <c r="D261" s="112"/>
      <c r="E261" s="112"/>
      <c r="F261" s="112"/>
      <c r="G261" s="112"/>
      <c r="H261" s="112"/>
    </row>
    <row r="262" spans="1:8" x14ac:dyDescent="0.2">
      <c r="A262" s="43" t="s">
        <v>599</v>
      </c>
      <c r="C262" s="56" t="s">
        <v>623</v>
      </c>
      <c r="D262" s="71">
        <v>0</v>
      </c>
      <c r="E262" s="71">
        <v>0</v>
      </c>
      <c r="F262" s="71">
        <v>0</v>
      </c>
      <c r="G262" s="58" t="s">
        <v>473</v>
      </c>
      <c r="H262" s="58" t="s">
        <v>473</v>
      </c>
    </row>
    <row r="263" spans="1:8" x14ac:dyDescent="0.2">
      <c r="A263" s="43" t="s">
        <v>624</v>
      </c>
      <c r="C263" s="56" t="s">
        <v>625</v>
      </c>
      <c r="D263" s="71">
        <v>0</v>
      </c>
      <c r="E263" s="71">
        <v>0</v>
      </c>
      <c r="F263" s="71">
        <v>0</v>
      </c>
      <c r="G263" s="58" t="s">
        <v>473</v>
      </c>
      <c r="H263" s="58" t="s">
        <v>473</v>
      </c>
    </row>
    <row r="264" spans="1:8" x14ac:dyDescent="0.2">
      <c r="A264" s="43" t="s">
        <v>603</v>
      </c>
      <c r="C264" s="56" t="s">
        <v>626</v>
      </c>
      <c r="D264" s="71">
        <v>0</v>
      </c>
      <c r="E264" s="71">
        <v>0</v>
      </c>
      <c r="F264" s="71">
        <v>0</v>
      </c>
      <c r="G264" s="58" t="s">
        <v>473</v>
      </c>
      <c r="H264" s="58" t="s">
        <v>473</v>
      </c>
    </row>
    <row r="265" spans="1:8" x14ac:dyDescent="0.2">
      <c r="A265" s="43" t="s">
        <v>605</v>
      </c>
      <c r="C265" s="56" t="s">
        <v>627</v>
      </c>
      <c r="D265" s="71">
        <v>0</v>
      </c>
      <c r="E265" s="71">
        <v>0</v>
      </c>
      <c r="F265" s="71">
        <v>0</v>
      </c>
      <c r="G265" s="58" t="s">
        <v>473</v>
      </c>
      <c r="H265" s="58" t="s">
        <v>473</v>
      </c>
    </row>
    <row r="266" spans="1:8" x14ac:dyDescent="0.2">
      <c r="A266" s="43" t="s">
        <v>607</v>
      </c>
      <c r="C266" s="56" t="s">
        <v>628</v>
      </c>
      <c r="D266" s="71">
        <v>0</v>
      </c>
      <c r="E266" s="71">
        <v>0</v>
      </c>
      <c r="F266" s="71">
        <v>0</v>
      </c>
      <c r="G266" s="58" t="s">
        <v>473</v>
      </c>
      <c r="H266" s="58" t="s">
        <v>473</v>
      </c>
    </row>
    <row r="267" spans="1:8" x14ac:dyDescent="0.2">
      <c r="A267" s="43" t="s">
        <v>609</v>
      </c>
      <c r="C267" s="56" t="s">
        <v>629</v>
      </c>
      <c r="D267" s="71">
        <v>0</v>
      </c>
      <c r="E267" s="71">
        <v>0</v>
      </c>
      <c r="F267" s="71">
        <v>0</v>
      </c>
      <c r="G267" s="58" t="s">
        <v>473</v>
      </c>
      <c r="H267" s="58" t="s">
        <v>473</v>
      </c>
    </row>
    <row r="268" spans="1:8" x14ac:dyDescent="0.2">
      <c r="A268" s="43" t="s">
        <v>611</v>
      </c>
      <c r="C268" s="56" t="s">
        <v>630</v>
      </c>
      <c r="D268" s="72">
        <v>0</v>
      </c>
      <c r="E268" s="72">
        <v>0</v>
      </c>
      <c r="F268" s="72">
        <v>0</v>
      </c>
      <c r="G268" s="58" t="s">
        <v>473</v>
      </c>
      <c r="H268" s="58" t="s">
        <v>473</v>
      </c>
    </row>
    <row r="269" spans="1:8" x14ac:dyDescent="0.2">
      <c r="A269" s="112" t="s">
        <v>631</v>
      </c>
      <c r="B269" s="112"/>
      <c r="C269" s="112"/>
      <c r="D269" s="112"/>
      <c r="E269" s="112"/>
      <c r="F269" s="112"/>
      <c r="G269" s="112"/>
      <c r="H269" s="112"/>
    </row>
    <row r="270" spans="1:8" x14ac:dyDescent="0.2">
      <c r="A270" s="43" t="s">
        <v>632</v>
      </c>
      <c r="C270" s="56"/>
      <c r="D270" s="71">
        <v>0</v>
      </c>
      <c r="E270" s="71">
        <v>0</v>
      </c>
      <c r="F270" s="71">
        <v>0</v>
      </c>
      <c r="G270" s="58"/>
      <c r="H270" s="58"/>
    </row>
    <row r="271" spans="1:8" x14ac:dyDescent="0.2">
      <c r="A271" s="43" t="s">
        <v>633</v>
      </c>
      <c r="C271" s="56" t="s">
        <v>634</v>
      </c>
      <c r="D271" s="71">
        <v>0</v>
      </c>
      <c r="E271" s="71">
        <v>0</v>
      </c>
      <c r="F271" s="71">
        <v>0</v>
      </c>
      <c r="G271" s="58" t="s">
        <v>473</v>
      </c>
      <c r="H271" s="58" t="s">
        <v>473</v>
      </c>
    </row>
    <row r="272" spans="1:8" x14ac:dyDescent="0.2">
      <c r="A272" s="43" t="s">
        <v>635</v>
      </c>
      <c r="C272" s="56" t="s">
        <v>636</v>
      </c>
      <c r="D272" s="71">
        <v>0</v>
      </c>
      <c r="E272" s="71">
        <v>0</v>
      </c>
      <c r="F272" s="71">
        <v>0</v>
      </c>
      <c r="G272" s="58" t="s">
        <v>473</v>
      </c>
      <c r="H272" s="58" t="s">
        <v>473</v>
      </c>
    </row>
    <row r="273" spans="1:8" ht="13.5" thickBot="1" x14ac:dyDescent="0.25">
      <c r="A273" s="43" t="s">
        <v>637</v>
      </c>
      <c r="C273" s="56" t="s">
        <v>638</v>
      </c>
      <c r="D273" s="83">
        <v>0</v>
      </c>
      <c r="E273" s="83">
        <v>0</v>
      </c>
      <c r="F273" s="83">
        <v>0</v>
      </c>
      <c r="G273" s="58" t="s">
        <v>473</v>
      </c>
      <c r="H273" s="58" t="s">
        <v>473</v>
      </c>
    </row>
    <row r="274" spans="1:8" ht="14.25" thickBot="1" x14ac:dyDescent="0.25">
      <c r="A274" s="113" t="s">
        <v>342</v>
      </c>
      <c r="B274" s="113"/>
      <c r="C274" s="114" t="s">
        <v>639</v>
      </c>
      <c r="D274" s="154">
        <v>66471756</v>
      </c>
      <c r="E274" s="154">
        <v>83664542.299999997</v>
      </c>
      <c r="F274" s="159">
        <v>-27055146.109999999</v>
      </c>
      <c r="G274" s="115" t="s">
        <v>1276</v>
      </c>
      <c r="H274" s="115" t="s">
        <v>1277</v>
      </c>
    </row>
    <row r="275" spans="1:8" ht="16.5" x14ac:dyDescent="0.25">
      <c r="A275" s="48" t="s">
        <v>640</v>
      </c>
      <c r="B275" s="48"/>
      <c r="C275" s="48"/>
      <c r="D275" s="48"/>
      <c r="E275" s="48"/>
      <c r="F275" s="48"/>
      <c r="G275" s="48"/>
      <c r="H275" s="48"/>
    </row>
    <row r="276" spans="1:8" x14ac:dyDescent="0.2">
      <c r="A276" s="107" t="s">
        <v>581</v>
      </c>
      <c r="B276" s="107"/>
      <c r="C276" s="108" t="s">
        <v>641</v>
      </c>
      <c r="D276" s="108" t="s">
        <v>27</v>
      </c>
      <c r="E276" s="108" t="s">
        <v>28</v>
      </c>
      <c r="F276" s="108" t="s">
        <v>467</v>
      </c>
      <c r="G276" s="108" t="s">
        <v>468</v>
      </c>
      <c r="H276" s="108" t="s">
        <v>469</v>
      </c>
    </row>
    <row r="277" spans="1:8" x14ac:dyDescent="0.2">
      <c r="A277" s="69" t="s">
        <v>386</v>
      </c>
      <c r="B277" s="69"/>
      <c r="C277" s="70" t="s">
        <v>583</v>
      </c>
      <c r="D277" s="70" t="s">
        <v>159</v>
      </c>
      <c r="E277" s="70" t="s">
        <v>167</v>
      </c>
      <c r="F277" s="70" t="s">
        <v>642</v>
      </c>
      <c r="G277" s="70"/>
      <c r="H277" s="70"/>
    </row>
    <row r="278" spans="1:8" x14ac:dyDescent="0.2">
      <c r="A278" s="49"/>
      <c r="B278" s="49"/>
      <c r="C278" s="49"/>
      <c r="D278" s="49"/>
      <c r="E278" s="49"/>
      <c r="F278" s="49"/>
      <c r="G278" s="49"/>
      <c r="H278" s="49"/>
    </row>
    <row r="279" spans="1:8" x14ac:dyDescent="0.2">
      <c r="A279" s="43" t="s">
        <v>643</v>
      </c>
      <c r="C279" s="50" t="s">
        <v>644</v>
      </c>
      <c r="D279" s="71">
        <v>113195000</v>
      </c>
      <c r="E279" s="71">
        <v>122294860</v>
      </c>
      <c r="F279" s="71">
        <v>145753779.81</v>
      </c>
      <c r="G279" s="58" t="s">
        <v>1064</v>
      </c>
      <c r="H279" s="58" t="s">
        <v>1065</v>
      </c>
    </row>
    <row r="280" spans="1:8" x14ac:dyDescent="0.2">
      <c r="A280" s="43" t="s">
        <v>645</v>
      </c>
      <c r="C280" s="50" t="s">
        <v>646</v>
      </c>
      <c r="D280" s="71">
        <v>35251821</v>
      </c>
      <c r="E280" s="71">
        <v>41004773</v>
      </c>
      <c r="F280" s="71">
        <v>44866217.840000004</v>
      </c>
      <c r="G280" s="58" t="s">
        <v>1091</v>
      </c>
      <c r="H280" s="58" t="s">
        <v>984</v>
      </c>
    </row>
    <row r="281" spans="1:8" x14ac:dyDescent="0.2">
      <c r="A281" s="43" t="s">
        <v>647</v>
      </c>
      <c r="C281" s="50" t="s">
        <v>648</v>
      </c>
      <c r="D281" s="71">
        <v>9600000</v>
      </c>
      <c r="E281" s="71">
        <v>9600000</v>
      </c>
      <c r="F281" s="71">
        <v>11805029</v>
      </c>
      <c r="G281" s="58" t="s">
        <v>1097</v>
      </c>
      <c r="H281" s="58" t="s">
        <v>1097</v>
      </c>
    </row>
    <row r="282" spans="1:8" x14ac:dyDescent="0.2">
      <c r="A282" s="43" t="s">
        <v>649</v>
      </c>
      <c r="C282" s="50" t="s">
        <v>650</v>
      </c>
      <c r="D282" s="72">
        <v>79942000</v>
      </c>
      <c r="E282" s="72">
        <v>97122001.569999993</v>
      </c>
      <c r="F282" s="72">
        <v>392322786.52999997</v>
      </c>
      <c r="G282" s="58" t="s">
        <v>1111</v>
      </c>
      <c r="H282" s="58" t="s">
        <v>1112</v>
      </c>
    </row>
    <row r="283" spans="1:8" x14ac:dyDescent="0.2">
      <c r="A283" s="116" t="s">
        <v>651</v>
      </c>
      <c r="B283" s="116"/>
      <c r="C283" s="117" t="s">
        <v>652</v>
      </c>
      <c r="D283" s="149">
        <v>237988821</v>
      </c>
      <c r="E283" s="149">
        <v>270021634.56999999</v>
      </c>
      <c r="F283" s="149">
        <v>594747813.17999995</v>
      </c>
      <c r="G283" s="118" t="s">
        <v>1113</v>
      </c>
      <c r="H283" s="118" t="s">
        <v>1114</v>
      </c>
    </row>
    <row r="284" spans="1:8" x14ac:dyDescent="0.2">
      <c r="A284" s="53" t="s">
        <v>653</v>
      </c>
      <c r="B284" s="53"/>
      <c r="C284" s="54" t="s">
        <v>654</v>
      </c>
      <c r="D284" s="155">
        <v>0</v>
      </c>
      <c r="E284" s="155">
        <v>0</v>
      </c>
      <c r="F284" s="155">
        <v>295154784.95999998</v>
      </c>
      <c r="G284" s="60" t="s">
        <v>473</v>
      </c>
      <c r="H284" s="60" t="s">
        <v>473</v>
      </c>
    </row>
    <row r="285" spans="1:8" x14ac:dyDescent="0.2">
      <c r="A285" s="43" t="s">
        <v>655</v>
      </c>
      <c r="C285" s="43"/>
      <c r="D285" s="43"/>
      <c r="E285" s="43"/>
      <c r="F285" s="43"/>
      <c r="G285" s="43"/>
      <c r="H285" s="43"/>
    </row>
    <row r="286" spans="1:8" x14ac:dyDescent="0.2">
      <c r="A286" s="61" t="s">
        <v>656</v>
      </c>
      <c r="B286" s="62" t="s">
        <v>657</v>
      </c>
      <c r="C286" s="63" t="s">
        <v>658</v>
      </c>
      <c r="D286" s="84">
        <v>0</v>
      </c>
      <c r="E286" s="84">
        <v>0</v>
      </c>
      <c r="F286" s="84">
        <v>0</v>
      </c>
      <c r="G286" s="64" t="s">
        <v>473</v>
      </c>
      <c r="H286" s="64" t="s">
        <v>473</v>
      </c>
    </row>
    <row r="287" spans="1:8" x14ac:dyDescent="0.2">
      <c r="A287" s="61" t="s">
        <v>659</v>
      </c>
      <c r="B287" s="62" t="s">
        <v>660</v>
      </c>
      <c r="C287" s="63" t="s">
        <v>661</v>
      </c>
      <c r="D287" s="85">
        <v>0</v>
      </c>
      <c r="E287" s="85">
        <v>0</v>
      </c>
      <c r="F287" s="85">
        <v>0</v>
      </c>
      <c r="G287" s="64" t="s">
        <v>473</v>
      </c>
      <c r="H287" s="64" t="s">
        <v>473</v>
      </c>
    </row>
    <row r="288" spans="1:8" x14ac:dyDescent="0.2">
      <c r="A288" s="61" t="s">
        <v>662</v>
      </c>
      <c r="B288" s="62" t="s">
        <v>663</v>
      </c>
      <c r="C288" s="63" t="s">
        <v>664</v>
      </c>
      <c r="D288" s="85">
        <v>0</v>
      </c>
      <c r="E288" s="85">
        <v>0</v>
      </c>
      <c r="F288" s="85">
        <v>0</v>
      </c>
      <c r="G288" s="64" t="s">
        <v>473</v>
      </c>
      <c r="H288" s="64" t="s">
        <v>473</v>
      </c>
    </row>
    <row r="289" spans="1:8" x14ac:dyDescent="0.2">
      <c r="A289" s="61" t="s">
        <v>665</v>
      </c>
      <c r="B289" s="62" t="s">
        <v>666</v>
      </c>
      <c r="C289" s="63" t="s">
        <v>667</v>
      </c>
      <c r="D289" s="85">
        <v>0</v>
      </c>
      <c r="E289" s="85">
        <v>0</v>
      </c>
      <c r="F289" s="85">
        <v>0</v>
      </c>
      <c r="G289" s="64" t="s">
        <v>473</v>
      </c>
      <c r="H289" s="64" t="s">
        <v>473</v>
      </c>
    </row>
    <row r="290" spans="1:8" x14ac:dyDescent="0.2">
      <c r="A290" s="61" t="s">
        <v>668</v>
      </c>
      <c r="B290" s="62" t="s">
        <v>669</v>
      </c>
      <c r="C290" s="63" t="s">
        <v>670</v>
      </c>
      <c r="D290" s="85">
        <v>0</v>
      </c>
      <c r="E290" s="85">
        <v>0</v>
      </c>
      <c r="F290" s="85">
        <v>0</v>
      </c>
      <c r="G290" s="64" t="s">
        <v>473</v>
      </c>
      <c r="H290" s="64" t="s">
        <v>473</v>
      </c>
    </row>
    <row r="291" spans="1:8" x14ac:dyDescent="0.2">
      <c r="A291" s="61" t="s">
        <v>671</v>
      </c>
      <c r="B291" s="62" t="s">
        <v>672</v>
      </c>
      <c r="C291" s="63" t="s">
        <v>673</v>
      </c>
      <c r="D291" s="85">
        <v>0</v>
      </c>
      <c r="E291" s="85">
        <v>0</v>
      </c>
      <c r="F291" s="85">
        <v>0</v>
      </c>
      <c r="G291" s="64" t="s">
        <v>473</v>
      </c>
      <c r="H291" s="64" t="s">
        <v>473</v>
      </c>
    </row>
    <row r="292" spans="1:8" x14ac:dyDescent="0.2">
      <c r="A292" s="61" t="s">
        <v>674</v>
      </c>
      <c r="B292" s="62" t="s">
        <v>675</v>
      </c>
      <c r="C292" s="63" t="s">
        <v>676</v>
      </c>
      <c r="D292" s="85">
        <v>0</v>
      </c>
      <c r="E292" s="85">
        <v>0</v>
      </c>
      <c r="F292" s="85">
        <v>0</v>
      </c>
      <c r="G292" s="64" t="s">
        <v>473</v>
      </c>
      <c r="H292" s="64" t="s">
        <v>473</v>
      </c>
    </row>
    <row r="293" spans="1:8" x14ac:dyDescent="0.2">
      <c r="A293" s="61" t="s">
        <v>677</v>
      </c>
      <c r="B293" s="62" t="s">
        <v>678</v>
      </c>
      <c r="C293" s="63" t="s">
        <v>679</v>
      </c>
      <c r="D293" s="85">
        <v>2757000</v>
      </c>
      <c r="E293" s="85">
        <v>3036407</v>
      </c>
      <c r="F293" s="85">
        <v>3086407</v>
      </c>
      <c r="G293" s="64" t="s">
        <v>1105</v>
      </c>
      <c r="H293" s="64" t="s">
        <v>1106</v>
      </c>
    </row>
    <row r="294" spans="1:8" x14ac:dyDescent="0.2">
      <c r="A294" s="61" t="s">
        <v>680</v>
      </c>
      <c r="B294" s="62" t="s">
        <v>153</v>
      </c>
      <c r="C294" s="63" t="s">
        <v>681</v>
      </c>
      <c r="D294" s="85">
        <v>0</v>
      </c>
      <c r="E294" s="85">
        <v>810751</v>
      </c>
      <c r="F294" s="85">
        <v>810751</v>
      </c>
      <c r="G294" s="64" t="s">
        <v>473</v>
      </c>
      <c r="H294" s="64" t="s">
        <v>474</v>
      </c>
    </row>
    <row r="295" spans="1:8" x14ac:dyDescent="0.2">
      <c r="A295" s="61" t="s">
        <v>682</v>
      </c>
      <c r="B295" s="62" t="s">
        <v>683</v>
      </c>
      <c r="C295" s="63" t="s">
        <v>144</v>
      </c>
      <c r="D295" s="85">
        <v>0</v>
      </c>
      <c r="E295" s="85">
        <v>0</v>
      </c>
      <c r="F295" s="85">
        <v>0</v>
      </c>
      <c r="G295" s="64" t="s">
        <v>473</v>
      </c>
      <c r="H295" s="64" t="s">
        <v>473</v>
      </c>
    </row>
    <row r="296" spans="1:8" x14ac:dyDescent="0.2">
      <c r="A296" s="61" t="s">
        <v>684</v>
      </c>
      <c r="B296" s="62" t="s">
        <v>685</v>
      </c>
      <c r="C296" s="63" t="s">
        <v>686</v>
      </c>
      <c r="D296" s="85">
        <v>0</v>
      </c>
      <c r="E296" s="85">
        <v>0</v>
      </c>
      <c r="F296" s="85">
        <v>0</v>
      </c>
      <c r="G296" s="64" t="s">
        <v>473</v>
      </c>
      <c r="H296" s="64" t="s">
        <v>473</v>
      </c>
    </row>
    <row r="297" spans="1:8" x14ac:dyDescent="0.2">
      <c r="A297" s="61" t="s">
        <v>687</v>
      </c>
      <c r="B297" s="62" t="s">
        <v>688</v>
      </c>
      <c r="C297" s="63" t="s">
        <v>689</v>
      </c>
      <c r="D297" s="85">
        <v>0</v>
      </c>
      <c r="E297" s="85">
        <v>0</v>
      </c>
      <c r="F297" s="85">
        <v>0</v>
      </c>
      <c r="G297" s="64" t="s">
        <v>473</v>
      </c>
      <c r="H297" s="64" t="s">
        <v>473</v>
      </c>
    </row>
    <row r="298" spans="1:8" x14ac:dyDescent="0.2">
      <c r="A298" s="61" t="s">
        <v>690</v>
      </c>
      <c r="B298" s="62" t="s">
        <v>157</v>
      </c>
      <c r="C298" s="63" t="s">
        <v>691</v>
      </c>
      <c r="D298" s="85">
        <v>0</v>
      </c>
      <c r="E298" s="85">
        <v>0</v>
      </c>
      <c r="F298" s="85">
        <v>295154784.95999998</v>
      </c>
      <c r="G298" s="64" t="s">
        <v>473</v>
      </c>
      <c r="H298" s="64" t="s">
        <v>473</v>
      </c>
    </row>
    <row r="299" spans="1:8" x14ac:dyDescent="0.2">
      <c r="A299" s="61" t="s">
        <v>936</v>
      </c>
      <c r="B299" s="62" t="s">
        <v>935</v>
      </c>
      <c r="C299" s="63" t="s">
        <v>934</v>
      </c>
      <c r="D299" s="85">
        <v>0</v>
      </c>
      <c r="E299" s="85">
        <v>0</v>
      </c>
      <c r="F299" s="85">
        <v>0</v>
      </c>
      <c r="G299" s="64" t="s">
        <v>473</v>
      </c>
      <c r="H299" s="64" t="s">
        <v>473</v>
      </c>
    </row>
    <row r="300" spans="1:8" x14ac:dyDescent="0.2">
      <c r="A300" s="61" t="s">
        <v>1287</v>
      </c>
      <c r="B300" s="62" t="s">
        <v>1288</v>
      </c>
      <c r="C300" s="63" t="s">
        <v>1289</v>
      </c>
      <c r="D300" s="85">
        <v>0</v>
      </c>
      <c r="E300" s="85">
        <v>0</v>
      </c>
      <c r="F300" s="85">
        <v>0</v>
      </c>
      <c r="G300" s="64" t="s">
        <v>473</v>
      </c>
      <c r="H300" s="64" t="s">
        <v>473</v>
      </c>
    </row>
    <row r="301" spans="1:8" x14ac:dyDescent="0.2">
      <c r="A301" s="61" t="s">
        <v>692</v>
      </c>
      <c r="B301" s="62" t="s">
        <v>693</v>
      </c>
      <c r="C301" s="63" t="s">
        <v>694</v>
      </c>
      <c r="D301" s="85">
        <v>0</v>
      </c>
      <c r="E301" s="85">
        <v>0</v>
      </c>
      <c r="F301" s="85">
        <v>0</v>
      </c>
      <c r="G301" s="64" t="s">
        <v>473</v>
      </c>
      <c r="H301" s="64" t="s">
        <v>473</v>
      </c>
    </row>
    <row r="302" spans="1:8" x14ac:dyDescent="0.2">
      <c r="A302" s="61" t="s">
        <v>695</v>
      </c>
      <c r="B302" s="62" t="s">
        <v>696</v>
      </c>
      <c r="C302" s="63" t="s">
        <v>697</v>
      </c>
      <c r="D302" s="85">
        <v>0</v>
      </c>
      <c r="E302" s="85">
        <v>0</v>
      </c>
      <c r="F302" s="85">
        <v>0</v>
      </c>
      <c r="G302" s="64" t="s">
        <v>473</v>
      </c>
      <c r="H302" s="64" t="s">
        <v>473</v>
      </c>
    </row>
    <row r="303" spans="1:8" x14ac:dyDescent="0.2">
      <c r="A303" s="61" t="s">
        <v>698</v>
      </c>
      <c r="B303" s="62" t="s">
        <v>422</v>
      </c>
      <c r="C303" s="63" t="s">
        <v>699</v>
      </c>
      <c r="D303" s="85">
        <v>0</v>
      </c>
      <c r="E303" s="85">
        <v>1156856.3999999999</v>
      </c>
      <c r="F303" s="85">
        <v>1156856.3999999999</v>
      </c>
      <c r="G303" s="64" t="s">
        <v>473</v>
      </c>
      <c r="H303" s="64" t="s">
        <v>474</v>
      </c>
    </row>
    <row r="304" spans="1:8" x14ac:dyDescent="0.2">
      <c r="A304" s="61" t="s">
        <v>700</v>
      </c>
      <c r="B304" s="62" t="s">
        <v>701</v>
      </c>
      <c r="C304" s="63" t="s">
        <v>702</v>
      </c>
      <c r="D304" s="85">
        <v>0</v>
      </c>
      <c r="E304" s="85">
        <v>0</v>
      </c>
      <c r="F304" s="85">
        <v>0</v>
      </c>
      <c r="G304" s="64" t="s">
        <v>473</v>
      </c>
      <c r="H304" s="64" t="s">
        <v>473</v>
      </c>
    </row>
    <row r="305" spans="1:8" x14ac:dyDescent="0.2">
      <c r="A305" s="61" t="s">
        <v>703</v>
      </c>
      <c r="B305" s="62" t="s">
        <v>704</v>
      </c>
      <c r="C305" s="63" t="s">
        <v>705</v>
      </c>
      <c r="D305" s="85">
        <v>0</v>
      </c>
      <c r="E305" s="85">
        <v>0</v>
      </c>
      <c r="F305" s="85">
        <v>0</v>
      </c>
      <c r="G305" s="64" t="s">
        <v>473</v>
      </c>
      <c r="H305" s="64" t="s">
        <v>473</v>
      </c>
    </row>
    <row r="306" spans="1:8" x14ac:dyDescent="0.2">
      <c r="A306" s="61" t="s">
        <v>706</v>
      </c>
      <c r="B306" s="62" t="s">
        <v>707</v>
      </c>
      <c r="C306" s="63" t="s">
        <v>708</v>
      </c>
      <c r="D306" s="85">
        <v>0</v>
      </c>
      <c r="E306" s="85">
        <v>0</v>
      </c>
      <c r="F306" s="85">
        <v>341848</v>
      </c>
      <c r="G306" s="64" t="s">
        <v>473</v>
      </c>
      <c r="H306" s="64" t="s">
        <v>473</v>
      </c>
    </row>
    <row r="307" spans="1:8" x14ac:dyDescent="0.2">
      <c r="A307" s="61" t="s">
        <v>709</v>
      </c>
      <c r="B307" s="62" t="s">
        <v>710</v>
      </c>
      <c r="C307" s="63" t="s">
        <v>711</v>
      </c>
      <c r="D307" s="85">
        <v>0</v>
      </c>
      <c r="E307" s="85">
        <v>0</v>
      </c>
      <c r="F307" s="85">
        <v>0</v>
      </c>
      <c r="G307" s="64" t="s">
        <v>473</v>
      </c>
      <c r="H307" s="64" t="s">
        <v>473</v>
      </c>
    </row>
    <row r="308" spans="1:8" x14ac:dyDescent="0.2">
      <c r="A308" s="61" t="s">
        <v>712</v>
      </c>
      <c r="B308" s="62" t="s">
        <v>713</v>
      </c>
      <c r="C308" s="63" t="s">
        <v>714</v>
      </c>
      <c r="D308" s="85">
        <v>0</v>
      </c>
      <c r="E308" s="85">
        <v>0</v>
      </c>
      <c r="F308" s="85">
        <v>0</v>
      </c>
      <c r="G308" s="64" t="s">
        <v>473</v>
      </c>
      <c r="H308" s="64" t="s">
        <v>473</v>
      </c>
    </row>
    <row r="309" spans="1:8" x14ac:dyDescent="0.2">
      <c r="A309" s="61" t="s">
        <v>715</v>
      </c>
      <c r="B309" s="62" t="s">
        <v>716</v>
      </c>
      <c r="C309" s="63" t="s">
        <v>717</v>
      </c>
      <c r="D309" s="86">
        <v>0</v>
      </c>
      <c r="E309" s="86">
        <v>0</v>
      </c>
      <c r="F309" s="86">
        <v>0</v>
      </c>
      <c r="G309" s="64" t="s">
        <v>473</v>
      </c>
      <c r="H309" s="64" t="s">
        <v>473</v>
      </c>
    </row>
    <row r="310" spans="1:8" x14ac:dyDescent="0.2">
      <c r="A310" s="119" t="s">
        <v>718</v>
      </c>
      <c r="B310" s="119"/>
      <c r="C310" s="120" t="s">
        <v>719</v>
      </c>
      <c r="D310" s="156">
        <v>237988821</v>
      </c>
      <c r="E310" s="156">
        <v>270021634.56999999</v>
      </c>
      <c r="F310" s="156">
        <v>299593028.22000003</v>
      </c>
      <c r="G310" s="121" t="s">
        <v>1290</v>
      </c>
      <c r="H310" s="121" t="s">
        <v>1291</v>
      </c>
    </row>
    <row r="311" spans="1:8" x14ac:dyDescent="0.2">
      <c r="A311" s="49"/>
      <c r="B311" s="49"/>
      <c r="C311" s="49"/>
      <c r="D311" s="49"/>
      <c r="E311" s="49"/>
      <c r="F311" s="49"/>
      <c r="G311" s="49"/>
      <c r="H311" s="49"/>
    </row>
    <row r="312" spans="1:8" x14ac:dyDescent="0.2">
      <c r="A312" s="43" t="s">
        <v>720</v>
      </c>
      <c r="C312" s="50" t="s">
        <v>721</v>
      </c>
      <c r="D312" s="71">
        <v>210114577</v>
      </c>
      <c r="E312" s="71">
        <v>224837436.58000001</v>
      </c>
      <c r="F312" s="71">
        <v>500707985.24000001</v>
      </c>
      <c r="G312" s="58" t="s">
        <v>1250</v>
      </c>
      <c r="H312" s="58" t="s">
        <v>1251</v>
      </c>
    </row>
    <row r="313" spans="1:8" x14ac:dyDescent="0.2">
      <c r="A313" s="43" t="s">
        <v>722</v>
      </c>
      <c r="C313" s="50" t="s">
        <v>723</v>
      </c>
      <c r="D313" s="72">
        <v>94346000</v>
      </c>
      <c r="E313" s="72">
        <v>128848740.29000001</v>
      </c>
      <c r="F313" s="72">
        <v>66984681.829999998</v>
      </c>
      <c r="G313" s="58" t="s">
        <v>1272</v>
      </c>
      <c r="H313" s="58" t="s">
        <v>1273</v>
      </c>
    </row>
    <row r="314" spans="1:8" x14ac:dyDescent="0.2">
      <c r="A314" s="116" t="s">
        <v>724</v>
      </c>
      <c r="B314" s="116"/>
      <c r="C314" s="117" t="s">
        <v>725</v>
      </c>
      <c r="D314" s="149">
        <v>304460577</v>
      </c>
      <c r="E314" s="149">
        <v>353686176.87</v>
      </c>
      <c r="F314" s="149">
        <v>567692667.07000005</v>
      </c>
      <c r="G314" s="118" t="s">
        <v>1274</v>
      </c>
      <c r="H314" s="118" t="s">
        <v>1275</v>
      </c>
    </row>
    <row r="315" spans="1:8" x14ac:dyDescent="0.2">
      <c r="A315" s="53" t="s">
        <v>726</v>
      </c>
      <c r="B315" s="53"/>
      <c r="C315" s="54" t="s">
        <v>727</v>
      </c>
      <c r="D315" s="155">
        <v>0</v>
      </c>
      <c r="E315" s="155">
        <v>0</v>
      </c>
      <c r="F315" s="155">
        <v>295154784.95999998</v>
      </c>
      <c r="G315" s="60" t="s">
        <v>473</v>
      </c>
      <c r="H315" s="60" t="s">
        <v>473</v>
      </c>
    </row>
    <row r="316" spans="1:8" x14ac:dyDescent="0.2">
      <c r="A316" s="43" t="s">
        <v>655</v>
      </c>
      <c r="C316" s="43"/>
      <c r="D316" s="43"/>
      <c r="E316" s="43"/>
      <c r="F316" s="43"/>
      <c r="G316" s="43"/>
      <c r="H316" s="43"/>
    </row>
    <row r="317" spans="1:8" x14ac:dyDescent="0.2">
      <c r="A317" s="61" t="s">
        <v>728</v>
      </c>
      <c r="B317" s="62" t="s">
        <v>729</v>
      </c>
      <c r="C317" s="63" t="s">
        <v>730</v>
      </c>
      <c r="D317" s="84">
        <v>0</v>
      </c>
      <c r="E317" s="84">
        <v>15000</v>
      </c>
      <c r="F317" s="84">
        <v>15000</v>
      </c>
      <c r="G317" s="64" t="s">
        <v>473</v>
      </c>
      <c r="H317" s="64" t="s">
        <v>474</v>
      </c>
    </row>
    <row r="318" spans="1:8" x14ac:dyDescent="0.2">
      <c r="A318" s="61" t="s">
        <v>731</v>
      </c>
      <c r="B318" s="62" t="s">
        <v>732</v>
      </c>
      <c r="C318" s="63" t="s">
        <v>733</v>
      </c>
      <c r="D318" s="85">
        <v>0</v>
      </c>
      <c r="E318" s="85">
        <v>0</v>
      </c>
      <c r="F318" s="85">
        <v>0</v>
      </c>
      <c r="G318" s="64" t="s">
        <v>473</v>
      </c>
      <c r="H318" s="64" t="s">
        <v>473</v>
      </c>
    </row>
    <row r="319" spans="1:8" x14ac:dyDescent="0.2">
      <c r="A319" s="61" t="s">
        <v>734</v>
      </c>
      <c r="B319" s="62" t="s">
        <v>735</v>
      </c>
      <c r="C319" s="63" t="s">
        <v>736</v>
      </c>
      <c r="D319" s="85">
        <v>0</v>
      </c>
      <c r="E319" s="85">
        <v>0</v>
      </c>
      <c r="F319" s="85">
        <v>0</v>
      </c>
      <c r="G319" s="64" t="s">
        <v>473</v>
      </c>
      <c r="H319" s="64" t="s">
        <v>473</v>
      </c>
    </row>
    <row r="320" spans="1:8" x14ac:dyDescent="0.2">
      <c r="A320" s="61" t="s">
        <v>737</v>
      </c>
      <c r="B320" s="62" t="s">
        <v>738</v>
      </c>
      <c r="C320" s="63" t="s">
        <v>739</v>
      </c>
      <c r="D320" s="85">
        <v>75000</v>
      </c>
      <c r="E320" s="85">
        <v>75000</v>
      </c>
      <c r="F320" s="85">
        <v>74217</v>
      </c>
      <c r="G320" s="64" t="s">
        <v>1217</v>
      </c>
      <c r="H320" s="64" t="s">
        <v>1217</v>
      </c>
    </row>
    <row r="321" spans="1:8" x14ac:dyDescent="0.2">
      <c r="A321" s="61" t="s">
        <v>740</v>
      </c>
      <c r="B321" s="62" t="s">
        <v>383</v>
      </c>
      <c r="C321" s="63" t="s">
        <v>741</v>
      </c>
      <c r="D321" s="85">
        <v>0</v>
      </c>
      <c r="E321" s="85">
        <v>0</v>
      </c>
      <c r="F321" s="85">
        <v>915735</v>
      </c>
      <c r="G321" s="64" t="s">
        <v>473</v>
      </c>
      <c r="H321" s="64" t="s">
        <v>473</v>
      </c>
    </row>
    <row r="322" spans="1:8" x14ac:dyDescent="0.2">
      <c r="A322" s="61" t="s">
        <v>742</v>
      </c>
      <c r="B322" s="62" t="s">
        <v>743</v>
      </c>
      <c r="C322" s="63" t="s">
        <v>744</v>
      </c>
      <c r="D322" s="85">
        <v>0</v>
      </c>
      <c r="E322" s="85">
        <v>0</v>
      </c>
      <c r="F322" s="85">
        <v>0</v>
      </c>
      <c r="G322" s="64" t="s">
        <v>473</v>
      </c>
      <c r="H322" s="64" t="s">
        <v>473</v>
      </c>
    </row>
    <row r="323" spans="1:8" x14ac:dyDescent="0.2">
      <c r="A323" s="61" t="s">
        <v>745</v>
      </c>
      <c r="B323" s="62" t="s">
        <v>283</v>
      </c>
      <c r="C323" s="63" t="s">
        <v>746</v>
      </c>
      <c r="D323" s="85">
        <v>0</v>
      </c>
      <c r="E323" s="85">
        <v>0</v>
      </c>
      <c r="F323" s="85">
        <v>294239049.95999998</v>
      </c>
      <c r="G323" s="64" t="s">
        <v>473</v>
      </c>
      <c r="H323" s="64" t="s">
        <v>473</v>
      </c>
    </row>
    <row r="324" spans="1:8" x14ac:dyDescent="0.2">
      <c r="A324" s="61" t="s">
        <v>932</v>
      </c>
      <c r="B324" s="62" t="s">
        <v>931</v>
      </c>
      <c r="C324" s="63" t="s">
        <v>930</v>
      </c>
      <c r="D324" s="85">
        <v>0</v>
      </c>
      <c r="E324" s="85">
        <v>0</v>
      </c>
      <c r="F324" s="85">
        <v>0</v>
      </c>
      <c r="G324" s="64" t="s">
        <v>473</v>
      </c>
      <c r="H324" s="64" t="s">
        <v>473</v>
      </c>
    </row>
    <row r="325" spans="1:8" x14ac:dyDescent="0.2">
      <c r="A325" s="61" t="s">
        <v>1292</v>
      </c>
      <c r="B325" s="62" t="s">
        <v>1293</v>
      </c>
      <c r="C325" s="63" t="s">
        <v>1294</v>
      </c>
      <c r="D325" s="85">
        <v>0</v>
      </c>
      <c r="E325" s="85">
        <v>0</v>
      </c>
      <c r="F325" s="85">
        <v>0</v>
      </c>
      <c r="G325" s="64" t="s">
        <v>473</v>
      </c>
      <c r="H325" s="64" t="s">
        <v>473</v>
      </c>
    </row>
    <row r="326" spans="1:8" x14ac:dyDescent="0.2">
      <c r="A326" s="61" t="s">
        <v>747</v>
      </c>
      <c r="B326" s="62" t="s">
        <v>748</v>
      </c>
      <c r="C326" s="63" t="s">
        <v>749</v>
      </c>
      <c r="D326" s="85">
        <v>0</v>
      </c>
      <c r="E326" s="85">
        <v>0</v>
      </c>
      <c r="F326" s="85">
        <v>0</v>
      </c>
      <c r="G326" s="64" t="s">
        <v>473</v>
      </c>
      <c r="H326" s="64" t="s">
        <v>473</v>
      </c>
    </row>
    <row r="327" spans="1:8" x14ac:dyDescent="0.2">
      <c r="A327" s="61" t="s">
        <v>750</v>
      </c>
      <c r="B327" s="62" t="s">
        <v>384</v>
      </c>
      <c r="C327" s="63" t="s">
        <v>751</v>
      </c>
      <c r="D327" s="85">
        <v>0</v>
      </c>
      <c r="E327" s="85">
        <v>4873.5</v>
      </c>
      <c r="F327" s="85">
        <v>4873.5</v>
      </c>
      <c r="G327" s="64" t="s">
        <v>473</v>
      </c>
      <c r="H327" s="64" t="s">
        <v>474</v>
      </c>
    </row>
    <row r="328" spans="1:8" x14ac:dyDescent="0.2">
      <c r="A328" s="61" t="s">
        <v>752</v>
      </c>
      <c r="B328" s="62" t="s">
        <v>753</v>
      </c>
      <c r="C328" s="63" t="s">
        <v>754</v>
      </c>
      <c r="D328" s="85">
        <v>0</v>
      </c>
      <c r="E328" s="85">
        <v>0</v>
      </c>
      <c r="F328" s="85">
        <v>0</v>
      </c>
      <c r="G328" s="64" t="s">
        <v>473</v>
      </c>
      <c r="H328" s="64" t="s">
        <v>473</v>
      </c>
    </row>
    <row r="329" spans="1:8" x14ac:dyDescent="0.2">
      <c r="A329" s="61" t="s">
        <v>755</v>
      </c>
      <c r="B329" s="62" t="s">
        <v>756</v>
      </c>
      <c r="C329" s="63" t="s">
        <v>757</v>
      </c>
      <c r="D329" s="85">
        <v>0</v>
      </c>
      <c r="E329" s="85">
        <v>0</v>
      </c>
      <c r="F329" s="85">
        <v>0</v>
      </c>
      <c r="G329" s="64" t="s">
        <v>473</v>
      </c>
      <c r="H329" s="64" t="s">
        <v>473</v>
      </c>
    </row>
    <row r="330" spans="1:8" x14ac:dyDescent="0.2">
      <c r="A330" s="61" t="s">
        <v>758</v>
      </c>
      <c r="B330" s="62" t="s">
        <v>759</v>
      </c>
      <c r="C330" s="63" t="s">
        <v>760</v>
      </c>
      <c r="D330" s="85">
        <v>0</v>
      </c>
      <c r="E330" s="85">
        <v>0</v>
      </c>
      <c r="F330" s="85">
        <v>0</v>
      </c>
      <c r="G330" s="64" t="s">
        <v>473</v>
      </c>
      <c r="H330" s="64" t="s">
        <v>473</v>
      </c>
    </row>
    <row r="331" spans="1:8" x14ac:dyDescent="0.2">
      <c r="A331" s="61" t="s">
        <v>761</v>
      </c>
      <c r="B331" s="62" t="s">
        <v>762</v>
      </c>
      <c r="C331" s="63" t="s">
        <v>763</v>
      </c>
      <c r="D331" s="85">
        <v>0</v>
      </c>
      <c r="E331" s="85">
        <v>0</v>
      </c>
      <c r="F331" s="85">
        <v>0</v>
      </c>
      <c r="G331" s="64" t="s">
        <v>473</v>
      </c>
      <c r="H331" s="64" t="s">
        <v>473</v>
      </c>
    </row>
    <row r="332" spans="1:8" x14ac:dyDescent="0.2">
      <c r="A332" s="61" t="s">
        <v>764</v>
      </c>
      <c r="B332" s="62" t="s">
        <v>765</v>
      </c>
      <c r="C332" s="63" t="s">
        <v>766</v>
      </c>
      <c r="D332" s="85">
        <v>0</v>
      </c>
      <c r="E332" s="85">
        <v>0</v>
      </c>
      <c r="F332" s="85">
        <v>0</v>
      </c>
      <c r="G332" s="64" t="s">
        <v>473</v>
      </c>
      <c r="H332" s="64" t="s">
        <v>473</v>
      </c>
    </row>
    <row r="333" spans="1:8" x14ac:dyDescent="0.2">
      <c r="A333" s="61" t="s">
        <v>767</v>
      </c>
      <c r="B333" s="62" t="s">
        <v>768</v>
      </c>
      <c r="C333" s="63" t="s">
        <v>769</v>
      </c>
      <c r="D333" s="85">
        <v>0</v>
      </c>
      <c r="E333" s="85">
        <v>0</v>
      </c>
      <c r="F333" s="85">
        <v>0</v>
      </c>
      <c r="G333" s="64" t="s">
        <v>473</v>
      </c>
      <c r="H333" s="64" t="s">
        <v>473</v>
      </c>
    </row>
    <row r="334" spans="1:8" x14ac:dyDescent="0.2">
      <c r="A334" s="61" t="s">
        <v>770</v>
      </c>
      <c r="B334" s="62" t="s">
        <v>771</v>
      </c>
      <c r="C334" s="63" t="s">
        <v>772</v>
      </c>
      <c r="D334" s="85">
        <v>0</v>
      </c>
      <c r="E334" s="85">
        <v>0</v>
      </c>
      <c r="F334" s="85">
        <v>0</v>
      </c>
      <c r="G334" s="64" t="s">
        <v>473</v>
      </c>
      <c r="H334" s="64" t="s">
        <v>473</v>
      </c>
    </row>
    <row r="335" spans="1:8" x14ac:dyDescent="0.2">
      <c r="A335" s="61" t="s">
        <v>773</v>
      </c>
      <c r="B335" s="62" t="s">
        <v>774</v>
      </c>
      <c r="C335" s="63" t="s">
        <v>775</v>
      </c>
      <c r="D335" s="85">
        <v>0</v>
      </c>
      <c r="E335" s="85">
        <v>0</v>
      </c>
      <c r="F335" s="85">
        <v>0</v>
      </c>
      <c r="G335" s="64" t="s">
        <v>473</v>
      </c>
      <c r="H335" s="64" t="s">
        <v>473</v>
      </c>
    </row>
    <row r="336" spans="1:8" x14ac:dyDescent="0.2">
      <c r="A336" s="61" t="s">
        <v>776</v>
      </c>
      <c r="B336" s="62" t="s">
        <v>777</v>
      </c>
      <c r="C336" s="63" t="s">
        <v>778</v>
      </c>
      <c r="D336" s="85">
        <v>0</v>
      </c>
      <c r="E336" s="85">
        <v>0</v>
      </c>
      <c r="F336" s="85">
        <v>0</v>
      </c>
      <c r="G336" s="64" t="s">
        <v>473</v>
      </c>
      <c r="H336" s="64" t="s">
        <v>473</v>
      </c>
    </row>
    <row r="337" spans="1:8" x14ac:dyDescent="0.2">
      <c r="A337" s="61" t="s">
        <v>779</v>
      </c>
      <c r="B337" s="62" t="s">
        <v>780</v>
      </c>
      <c r="C337" s="63" t="s">
        <v>781</v>
      </c>
      <c r="D337" s="85">
        <v>0</v>
      </c>
      <c r="E337" s="85">
        <v>0</v>
      </c>
      <c r="F337" s="85">
        <v>0</v>
      </c>
      <c r="G337" s="64" t="s">
        <v>473</v>
      </c>
      <c r="H337" s="64" t="s">
        <v>473</v>
      </c>
    </row>
    <row r="338" spans="1:8" x14ac:dyDescent="0.2">
      <c r="A338" s="61" t="s">
        <v>782</v>
      </c>
      <c r="B338" s="62" t="s">
        <v>783</v>
      </c>
      <c r="C338" s="63" t="s">
        <v>784</v>
      </c>
      <c r="D338" s="85">
        <v>0</v>
      </c>
      <c r="E338" s="85">
        <v>0</v>
      </c>
      <c r="F338" s="85">
        <v>0</v>
      </c>
      <c r="G338" s="64" t="s">
        <v>473</v>
      </c>
      <c r="H338" s="64" t="s">
        <v>473</v>
      </c>
    </row>
    <row r="339" spans="1:8" x14ac:dyDescent="0.2">
      <c r="A339" s="61" t="s">
        <v>785</v>
      </c>
      <c r="B339" s="62" t="s">
        <v>786</v>
      </c>
      <c r="C339" s="63" t="s">
        <v>787</v>
      </c>
      <c r="D339" s="85">
        <v>0</v>
      </c>
      <c r="E339" s="85">
        <v>0</v>
      </c>
      <c r="F339" s="85">
        <v>0</v>
      </c>
      <c r="G339" s="64" t="s">
        <v>473</v>
      </c>
      <c r="H339" s="64" t="s">
        <v>473</v>
      </c>
    </row>
    <row r="340" spans="1:8" x14ac:dyDescent="0.2">
      <c r="A340" s="61" t="s">
        <v>788</v>
      </c>
      <c r="B340" s="62" t="s">
        <v>789</v>
      </c>
      <c r="C340" s="63" t="s">
        <v>790</v>
      </c>
      <c r="D340" s="85">
        <v>0</v>
      </c>
      <c r="E340" s="85">
        <v>0</v>
      </c>
      <c r="F340" s="85">
        <v>0</v>
      </c>
      <c r="G340" s="64" t="s">
        <v>473</v>
      </c>
      <c r="H340" s="64" t="s">
        <v>473</v>
      </c>
    </row>
    <row r="341" spans="1:8" x14ac:dyDescent="0.2">
      <c r="A341" s="61" t="s">
        <v>791</v>
      </c>
      <c r="B341" s="62" t="s">
        <v>792</v>
      </c>
      <c r="C341" s="63" t="s">
        <v>793</v>
      </c>
      <c r="D341" s="85">
        <v>0</v>
      </c>
      <c r="E341" s="85">
        <v>0</v>
      </c>
      <c r="F341" s="85">
        <v>0</v>
      </c>
      <c r="G341" s="64" t="s">
        <v>473</v>
      </c>
      <c r="H341" s="64" t="s">
        <v>473</v>
      </c>
    </row>
    <row r="342" spans="1:8" x14ac:dyDescent="0.2">
      <c r="A342" s="61" t="s">
        <v>794</v>
      </c>
      <c r="B342" s="62" t="s">
        <v>795</v>
      </c>
      <c r="C342" s="63" t="s">
        <v>796</v>
      </c>
      <c r="D342" s="85">
        <v>0</v>
      </c>
      <c r="E342" s="85">
        <v>75000</v>
      </c>
      <c r="F342" s="85">
        <v>74217</v>
      </c>
      <c r="G342" s="64" t="s">
        <v>473</v>
      </c>
      <c r="H342" s="64" t="s">
        <v>1217</v>
      </c>
    </row>
    <row r="343" spans="1:8" x14ac:dyDescent="0.2">
      <c r="A343" s="61" t="s">
        <v>797</v>
      </c>
      <c r="B343" s="62" t="s">
        <v>798</v>
      </c>
      <c r="C343" s="63" t="s">
        <v>799</v>
      </c>
      <c r="D343" s="85">
        <v>0</v>
      </c>
      <c r="E343" s="85">
        <v>0</v>
      </c>
      <c r="F343" s="85">
        <v>0</v>
      </c>
      <c r="G343" s="64" t="s">
        <v>473</v>
      </c>
      <c r="H343" s="64" t="s">
        <v>473</v>
      </c>
    </row>
    <row r="344" spans="1:8" x14ac:dyDescent="0.2">
      <c r="A344" s="61" t="s">
        <v>800</v>
      </c>
      <c r="B344" s="62" t="s">
        <v>801</v>
      </c>
      <c r="C344" s="63" t="s">
        <v>802</v>
      </c>
      <c r="D344" s="85">
        <v>0</v>
      </c>
      <c r="E344" s="85">
        <v>0</v>
      </c>
      <c r="F344" s="85">
        <v>0</v>
      </c>
      <c r="G344" s="64" t="s">
        <v>473</v>
      </c>
      <c r="H344" s="64" t="s">
        <v>473</v>
      </c>
    </row>
    <row r="345" spans="1:8" x14ac:dyDescent="0.2">
      <c r="A345" s="61" t="s">
        <v>803</v>
      </c>
      <c r="B345" s="62" t="s">
        <v>804</v>
      </c>
      <c r="C345" s="63" t="s">
        <v>805</v>
      </c>
      <c r="D345" s="86">
        <v>0</v>
      </c>
      <c r="E345" s="86">
        <v>0</v>
      </c>
      <c r="F345" s="86">
        <v>0</v>
      </c>
      <c r="G345" s="64" t="s">
        <v>473</v>
      </c>
      <c r="H345" s="64" t="s">
        <v>473</v>
      </c>
    </row>
    <row r="346" spans="1:8" x14ac:dyDescent="0.2">
      <c r="A346" s="119" t="s">
        <v>806</v>
      </c>
      <c r="B346" s="119"/>
      <c r="C346" s="120" t="s">
        <v>807</v>
      </c>
      <c r="D346" s="156">
        <v>304460577</v>
      </c>
      <c r="E346" s="156">
        <v>353686176.87</v>
      </c>
      <c r="F346" s="156">
        <v>272537882.11000001</v>
      </c>
      <c r="G346" s="121" t="s">
        <v>1295</v>
      </c>
      <c r="H346" s="121" t="s">
        <v>1296</v>
      </c>
    </row>
    <row r="347" spans="1:8" x14ac:dyDescent="0.2">
      <c r="A347" s="49"/>
      <c r="B347" s="49"/>
      <c r="C347" s="49"/>
      <c r="D347" s="49"/>
      <c r="E347" s="49"/>
      <c r="F347" s="49"/>
      <c r="G347" s="49"/>
      <c r="H347" s="49"/>
    </row>
    <row r="348" spans="1:8" x14ac:dyDescent="0.2">
      <c r="A348" s="119" t="s">
        <v>808</v>
      </c>
      <c r="B348" s="119"/>
      <c r="C348" s="120" t="s">
        <v>809</v>
      </c>
      <c r="D348" s="157">
        <v>-66471756</v>
      </c>
      <c r="E348" s="157">
        <v>-83664542.299999997</v>
      </c>
      <c r="F348" s="156">
        <v>27055146.109999999</v>
      </c>
      <c r="G348" s="122" t="s">
        <v>1276</v>
      </c>
      <c r="H348" s="122" t="s">
        <v>1277</v>
      </c>
    </row>
    <row r="349" spans="1:8" x14ac:dyDescent="0.2">
      <c r="A349" s="49"/>
      <c r="B349" s="49"/>
      <c r="C349" s="49"/>
      <c r="D349" s="49"/>
      <c r="E349" s="49"/>
      <c r="F349" s="49"/>
      <c r="G349" s="49"/>
      <c r="H349" s="49"/>
    </row>
    <row r="350" spans="1:8" x14ac:dyDescent="0.2">
      <c r="A350" s="43" t="s">
        <v>810</v>
      </c>
      <c r="C350" s="50" t="s">
        <v>811</v>
      </c>
      <c r="D350" s="71">
        <v>66471756</v>
      </c>
      <c r="E350" s="71">
        <v>83664542.299999997</v>
      </c>
      <c r="F350" s="82">
        <v>-27055146.109999999</v>
      </c>
      <c r="G350" s="59" t="s">
        <v>1276</v>
      </c>
      <c r="H350" s="59" t="s">
        <v>1277</v>
      </c>
    </row>
    <row r="351" spans="1:8" x14ac:dyDescent="0.2">
      <c r="A351" s="53" t="s">
        <v>812</v>
      </c>
      <c r="B351" s="53"/>
      <c r="C351" s="54" t="s">
        <v>813</v>
      </c>
      <c r="D351" s="72">
        <v>0</v>
      </c>
      <c r="E351" s="72">
        <v>0</v>
      </c>
      <c r="F351" s="72">
        <v>0</v>
      </c>
      <c r="G351" s="60" t="s">
        <v>473</v>
      </c>
      <c r="H351" s="60" t="s">
        <v>473</v>
      </c>
    </row>
    <row r="352" spans="1:8" x14ac:dyDescent="0.2">
      <c r="A352" s="119" t="s">
        <v>814</v>
      </c>
      <c r="B352" s="119"/>
      <c r="C352" s="120" t="s">
        <v>815</v>
      </c>
      <c r="D352" s="156">
        <v>66471756</v>
      </c>
      <c r="E352" s="156">
        <v>83664542.299999997</v>
      </c>
      <c r="F352" s="157">
        <v>-27055146.109999999</v>
      </c>
      <c r="G352" s="122" t="s">
        <v>1276</v>
      </c>
      <c r="H352" s="122" t="s">
        <v>1277</v>
      </c>
    </row>
    <row r="353" spans="1:8" x14ac:dyDescent="0.2">
      <c r="A353" s="49"/>
      <c r="B353" s="49"/>
      <c r="C353" s="49"/>
      <c r="D353" s="49"/>
      <c r="E353" s="49"/>
      <c r="F353" s="49"/>
      <c r="G353" s="49"/>
      <c r="H353" s="49"/>
    </row>
    <row r="354" spans="1:8" x14ac:dyDescent="0.2">
      <c r="A354" s="47"/>
      <c r="B354" s="47"/>
      <c r="C354" s="47"/>
      <c r="D354" s="47"/>
      <c r="E354" s="47"/>
      <c r="F354" s="47"/>
      <c r="G354" s="47"/>
      <c r="H354" s="47"/>
    </row>
    <row r="355" spans="1:8" x14ac:dyDescent="0.2">
      <c r="A355" s="47"/>
      <c r="B355" s="47"/>
      <c r="C355" s="47"/>
      <c r="D355" s="47"/>
      <c r="E355" s="47"/>
      <c r="F355" s="47"/>
      <c r="G355" s="47"/>
      <c r="H355" s="47"/>
    </row>
    <row r="356" spans="1:8" ht="16.5" x14ac:dyDescent="0.25">
      <c r="A356" s="48" t="s">
        <v>816</v>
      </c>
      <c r="B356" s="48"/>
      <c r="C356" s="48"/>
      <c r="D356" s="48"/>
      <c r="E356" s="48"/>
      <c r="F356" s="48"/>
      <c r="G356" s="48"/>
      <c r="H356" s="48"/>
    </row>
    <row r="357" spans="1:8" x14ac:dyDescent="0.2">
      <c r="A357" s="107" t="s">
        <v>344</v>
      </c>
      <c r="B357" s="107"/>
      <c r="C357" s="108" t="s">
        <v>641</v>
      </c>
      <c r="D357" s="108" t="s">
        <v>345</v>
      </c>
      <c r="E357" s="108" t="s">
        <v>817</v>
      </c>
      <c r="F357" s="108" t="s">
        <v>348</v>
      </c>
      <c r="G357" s="49"/>
      <c r="H357" s="49"/>
    </row>
    <row r="358" spans="1:8" x14ac:dyDescent="0.2">
      <c r="A358" s="69" t="s">
        <v>386</v>
      </c>
      <c r="B358" s="69"/>
      <c r="C358" s="70" t="s">
        <v>583</v>
      </c>
      <c r="D358" s="70" t="s">
        <v>324</v>
      </c>
      <c r="E358" s="70" t="s">
        <v>818</v>
      </c>
      <c r="F358" s="70" t="s">
        <v>326</v>
      </c>
      <c r="G358" s="49"/>
      <c r="H358" s="49"/>
    </row>
    <row r="359" spans="1:8" x14ac:dyDescent="0.2">
      <c r="A359" s="49"/>
      <c r="B359" s="49"/>
      <c r="C359" s="49"/>
      <c r="D359" s="49"/>
      <c r="E359" s="49"/>
      <c r="F359" s="49"/>
      <c r="G359" s="49"/>
      <c r="H359" s="49"/>
    </row>
    <row r="360" spans="1:8" x14ac:dyDescent="0.2">
      <c r="A360" s="43" t="s">
        <v>819</v>
      </c>
      <c r="B360" s="43"/>
      <c r="C360" s="56" t="s">
        <v>820</v>
      </c>
      <c r="D360" s="71">
        <v>113648862.81999999</v>
      </c>
      <c r="E360" s="71">
        <v>136222147.34999999</v>
      </c>
      <c r="F360" s="82">
        <v>-22573284.530000001</v>
      </c>
      <c r="G360" s="87"/>
      <c r="H360" s="87"/>
    </row>
    <row r="361" spans="1:8" x14ac:dyDescent="0.2">
      <c r="A361" s="43" t="s">
        <v>821</v>
      </c>
      <c r="B361" s="43"/>
      <c r="C361" s="56" t="s">
        <v>822</v>
      </c>
      <c r="D361" s="71">
        <v>1768664.47</v>
      </c>
      <c r="E361" s="71">
        <v>1718387.35</v>
      </c>
      <c r="F361" s="71">
        <v>50277.120000000003</v>
      </c>
      <c r="G361" s="87"/>
      <c r="H361" s="87"/>
    </row>
    <row r="362" spans="1:8" x14ac:dyDescent="0.2">
      <c r="A362" s="43" t="s">
        <v>351</v>
      </c>
      <c r="B362" s="43"/>
      <c r="C362" s="56" t="s">
        <v>823</v>
      </c>
      <c r="D362" s="71">
        <v>115417527.29000001</v>
      </c>
      <c r="E362" s="71">
        <v>137940534.69999999</v>
      </c>
      <c r="F362" s="82">
        <v>-22523007.41</v>
      </c>
      <c r="G362" s="87"/>
      <c r="H362" s="87"/>
    </row>
    <row r="363" spans="1:8" x14ac:dyDescent="0.2">
      <c r="A363" s="43" t="s">
        <v>1297</v>
      </c>
      <c r="B363" s="43"/>
      <c r="C363" s="56" t="s">
        <v>824</v>
      </c>
      <c r="D363" s="72">
        <v>0</v>
      </c>
      <c r="E363" s="72">
        <v>0</v>
      </c>
      <c r="F363" s="72">
        <v>0</v>
      </c>
      <c r="G363" s="87"/>
      <c r="H363" s="87"/>
    </row>
    <row r="364" spans="1:8" x14ac:dyDescent="0.2">
      <c r="A364" s="123"/>
      <c r="B364" s="123"/>
      <c r="C364" s="123"/>
      <c r="D364" s="123"/>
      <c r="E364" s="123"/>
      <c r="F364" s="123"/>
      <c r="G364" s="88"/>
      <c r="H364" s="88"/>
    </row>
    <row r="365" spans="1:8" x14ac:dyDescent="0.2">
      <c r="A365" s="89"/>
      <c r="B365" s="89"/>
      <c r="C365" s="89"/>
      <c r="D365" s="89"/>
      <c r="E365" s="89"/>
      <c r="F365" s="89"/>
      <c r="G365" s="89"/>
      <c r="H365" s="89"/>
    </row>
    <row r="366" spans="1:8" ht="16.5" x14ac:dyDescent="0.25">
      <c r="A366" s="90" t="s">
        <v>825</v>
      </c>
      <c r="B366" s="90"/>
      <c r="C366" s="90"/>
      <c r="D366" s="90"/>
      <c r="E366" s="90"/>
      <c r="F366" s="90"/>
      <c r="G366" s="90"/>
      <c r="H366" s="90"/>
    </row>
    <row r="367" spans="1:8" x14ac:dyDescent="0.2">
      <c r="A367" s="124" t="s">
        <v>581</v>
      </c>
      <c r="B367" s="124"/>
      <c r="C367" s="125" t="s">
        <v>641</v>
      </c>
      <c r="D367" s="125" t="s">
        <v>27</v>
      </c>
      <c r="E367" s="125" t="s">
        <v>28</v>
      </c>
      <c r="F367" s="125" t="s">
        <v>467</v>
      </c>
      <c r="G367" s="125" t="s">
        <v>468</v>
      </c>
      <c r="H367" s="125" t="s">
        <v>469</v>
      </c>
    </row>
    <row r="368" spans="1:8" x14ac:dyDescent="0.2">
      <c r="A368" s="91" t="s">
        <v>386</v>
      </c>
      <c r="B368" s="91"/>
      <c r="C368" s="92" t="s">
        <v>583</v>
      </c>
      <c r="D368" s="92" t="s">
        <v>826</v>
      </c>
      <c r="E368" s="92" t="s">
        <v>827</v>
      </c>
      <c r="F368" s="92" t="s">
        <v>828</v>
      </c>
      <c r="G368" s="92"/>
      <c r="H368" s="92"/>
    </row>
    <row r="369" spans="1:8" x14ac:dyDescent="0.2">
      <c r="A369" s="88"/>
      <c r="B369" s="88"/>
      <c r="C369" s="88"/>
      <c r="D369" s="88"/>
      <c r="E369" s="88"/>
      <c r="F369" s="88"/>
      <c r="G369" s="88"/>
      <c r="H369" s="88"/>
    </row>
    <row r="370" spans="1:8" x14ac:dyDescent="0.2">
      <c r="A370" s="112" t="s">
        <v>706</v>
      </c>
      <c r="B370" s="112" t="s">
        <v>707</v>
      </c>
      <c r="C370" s="126" t="s">
        <v>829</v>
      </c>
      <c r="D370" s="158">
        <v>0</v>
      </c>
      <c r="E370" s="158">
        <v>0</v>
      </c>
      <c r="F370" s="158">
        <v>341848</v>
      </c>
      <c r="G370" s="127" t="s">
        <v>473</v>
      </c>
      <c r="H370" s="127" t="s">
        <v>473</v>
      </c>
    </row>
    <row r="371" spans="1:8" x14ac:dyDescent="0.2">
      <c r="A371" s="43" t="s">
        <v>655</v>
      </c>
      <c r="B371" s="43"/>
      <c r="C371" s="43"/>
      <c r="D371" s="43"/>
      <c r="E371" s="43"/>
      <c r="F371" s="43"/>
      <c r="G371" s="43"/>
      <c r="H371" s="43"/>
    </row>
    <row r="372" spans="1:8" x14ac:dyDescent="0.2">
      <c r="A372" s="61" t="s">
        <v>659</v>
      </c>
      <c r="B372" s="62" t="s">
        <v>929</v>
      </c>
      <c r="C372" s="63" t="s">
        <v>830</v>
      </c>
      <c r="D372" s="84">
        <v>0</v>
      </c>
      <c r="E372" s="84">
        <v>0</v>
      </c>
      <c r="F372" s="84">
        <v>0</v>
      </c>
      <c r="G372" s="64" t="s">
        <v>473</v>
      </c>
      <c r="H372" s="64" t="s">
        <v>473</v>
      </c>
    </row>
    <row r="373" spans="1:8" x14ac:dyDescent="0.2">
      <c r="A373" s="61" t="s">
        <v>677</v>
      </c>
      <c r="B373" s="62" t="s">
        <v>678</v>
      </c>
      <c r="C373" s="63" t="s">
        <v>831</v>
      </c>
      <c r="D373" s="85">
        <v>0</v>
      </c>
      <c r="E373" s="85">
        <v>0</v>
      </c>
      <c r="F373" s="85">
        <v>341848</v>
      </c>
      <c r="G373" s="64" t="s">
        <v>473</v>
      </c>
      <c r="H373" s="64" t="s">
        <v>473</v>
      </c>
    </row>
    <row r="374" spans="1:8" x14ac:dyDescent="0.2">
      <c r="A374" s="61" t="s">
        <v>684</v>
      </c>
      <c r="B374" s="62" t="s">
        <v>832</v>
      </c>
      <c r="C374" s="63" t="s">
        <v>833</v>
      </c>
      <c r="D374" s="85">
        <v>0</v>
      </c>
      <c r="E374" s="85">
        <v>0</v>
      </c>
      <c r="F374" s="85">
        <v>0</v>
      </c>
      <c r="G374" s="64" t="s">
        <v>473</v>
      </c>
      <c r="H374" s="64" t="s">
        <v>473</v>
      </c>
    </row>
    <row r="375" spans="1:8" x14ac:dyDescent="0.2">
      <c r="A375" s="61" t="s">
        <v>695</v>
      </c>
      <c r="B375" s="62" t="s">
        <v>696</v>
      </c>
      <c r="C375" s="63" t="s">
        <v>834</v>
      </c>
      <c r="D375" s="85">
        <v>0</v>
      </c>
      <c r="E375" s="85">
        <v>0</v>
      </c>
      <c r="F375" s="85">
        <v>0</v>
      </c>
      <c r="G375" s="64" t="s">
        <v>473</v>
      </c>
      <c r="H375" s="64" t="s">
        <v>473</v>
      </c>
    </row>
    <row r="376" spans="1:8" x14ac:dyDescent="0.2">
      <c r="A376" s="61" t="s">
        <v>703</v>
      </c>
      <c r="B376" s="62" t="s">
        <v>835</v>
      </c>
      <c r="C376" s="63" t="s">
        <v>836</v>
      </c>
      <c r="D376" s="86">
        <v>0</v>
      </c>
      <c r="E376" s="86">
        <v>0</v>
      </c>
      <c r="F376" s="86">
        <v>0</v>
      </c>
      <c r="G376" s="64" t="s">
        <v>473</v>
      </c>
      <c r="H376" s="64" t="s">
        <v>473</v>
      </c>
    </row>
    <row r="377" spans="1:8" x14ac:dyDescent="0.2">
      <c r="A377" s="112" t="s">
        <v>709</v>
      </c>
      <c r="B377" s="112" t="s">
        <v>837</v>
      </c>
      <c r="C377" s="126" t="s">
        <v>838</v>
      </c>
      <c r="D377" s="158">
        <v>0</v>
      </c>
      <c r="E377" s="158">
        <v>0</v>
      </c>
      <c r="F377" s="158">
        <v>0</v>
      </c>
      <c r="G377" s="127" t="s">
        <v>473</v>
      </c>
      <c r="H377" s="127" t="s">
        <v>473</v>
      </c>
    </row>
    <row r="378" spans="1:8" x14ac:dyDescent="0.2">
      <c r="A378" s="43" t="s">
        <v>655</v>
      </c>
      <c r="B378" s="43"/>
      <c r="C378" s="43"/>
      <c r="D378" s="43"/>
      <c r="E378" s="43"/>
      <c r="F378" s="43"/>
      <c r="G378" s="43"/>
      <c r="H378" s="43"/>
    </row>
    <row r="379" spans="1:8" x14ac:dyDescent="0.2">
      <c r="A379" s="61" t="s">
        <v>665</v>
      </c>
      <c r="B379" s="62" t="s">
        <v>666</v>
      </c>
      <c r="C379" s="63" t="s">
        <v>839</v>
      </c>
      <c r="D379" s="84">
        <v>0</v>
      </c>
      <c r="E379" s="84">
        <v>0</v>
      </c>
      <c r="F379" s="84">
        <v>0</v>
      </c>
      <c r="G379" s="64" t="s">
        <v>473</v>
      </c>
      <c r="H379" s="64" t="s">
        <v>473</v>
      </c>
    </row>
    <row r="380" spans="1:8" x14ac:dyDescent="0.2">
      <c r="A380" s="61" t="s">
        <v>674</v>
      </c>
      <c r="B380" s="62" t="s">
        <v>840</v>
      </c>
      <c r="C380" s="63" t="s">
        <v>841</v>
      </c>
      <c r="D380" s="86">
        <v>0</v>
      </c>
      <c r="E380" s="86">
        <v>0</v>
      </c>
      <c r="F380" s="86">
        <v>0</v>
      </c>
      <c r="G380" s="64" t="s">
        <v>473</v>
      </c>
      <c r="H380" s="64" t="s">
        <v>473</v>
      </c>
    </row>
    <row r="381" spans="1:8" x14ac:dyDescent="0.2">
      <c r="A381" s="112" t="s">
        <v>794</v>
      </c>
      <c r="B381" s="112" t="s">
        <v>842</v>
      </c>
      <c r="C381" s="126" t="s">
        <v>843</v>
      </c>
      <c r="D381" s="158">
        <v>0</v>
      </c>
      <c r="E381" s="158">
        <v>75000</v>
      </c>
      <c r="F381" s="158">
        <v>74217</v>
      </c>
      <c r="G381" s="127" t="s">
        <v>473</v>
      </c>
      <c r="H381" s="127" t="s">
        <v>1217</v>
      </c>
    </row>
    <row r="382" spans="1:8" x14ac:dyDescent="0.2">
      <c r="A382" s="43" t="s">
        <v>655</v>
      </c>
      <c r="C382" s="43"/>
      <c r="D382" s="43"/>
      <c r="E382" s="43"/>
      <c r="F382" s="43"/>
      <c r="G382" s="43"/>
      <c r="H382" s="43"/>
    </row>
    <row r="383" spans="1:8" x14ac:dyDescent="0.2">
      <c r="A383" s="61" t="s">
        <v>728</v>
      </c>
      <c r="B383" s="62" t="s">
        <v>729</v>
      </c>
      <c r="C383" s="63" t="s">
        <v>844</v>
      </c>
      <c r="D383" s="84">
        <v>0</v>
      </c>
      <c r="E383" s="84">
        <v>0</v>
      </c>
      <c r="F383" s="84">
        <v>0</v>
      </c>
      <c r="G383" s="64" t="s">
        <v>473</v>
      </c>
      <c r="H383" s="64" t="s">
        <v>473</v>
      </c>
    </row>
    <row r="384" spans="1:8" x14ac:dyDescent="0.2">
      <c r="A384" s="61" t="s">
        <v>737</v>
      </c>
      <c r="B384" s="62" t="s">
        <v>845</v>
      </c>
      <c r="C384" s="63" t="s">
        <v>846</v>
      </c>
      <c r="D384" s="85">
        <v>0</v>
      </c>
      <c r="E384" s="85">
        <v>75000</v>
      </c>
      <c r="F384" s="85">
        <v>74217</v>
      </c>
      <c r="G384" s="64" t="s">
        <v>473</v>
      </c>
      <c r="H384" s="64" t="s">
        <v>1217</v>
      </c>
    </row>
    <row r="385" spans="1:8" x14ac:dyDescent="0.2">
      <c r="A385" s="61" t="s">
        <v>752</v>
      </c>
      <c r="B385" s="62" t="s">
        <v>847</v>
      </c>
      <c r="C385" s="63" t="s">
        <v>848</v>
      </c>
      <c r="D385" s="85">
        <v>0</v>
      </c>
      <c r="E385" s="85">
        <v>0</v>
      </c>
      <c r="F385" s="85">
        <v>0</v>
      </c>
      <c r="G385" s="64" t="s">
        <v>473</v>
      </c>
      <c r="H385" s="64" t="s">
        <v>473</v>
      </c>
    </row>
    <row r="386" spans="1:8" x14ac:dyDescent="0.2">
      <c r="A386" s="61" t="s">
        <v>770</v>
      </c>
      <c r="B386" s="62" t="s">
        <v>771</v>
      </c>
      <c r="C386" s="63" t="s">
        <v>849</v>
      </c>
      <c r="D386" s="85">
        <v>0</v>
      </c>
      <c r="E386" s="85">
        <v>0</v>
      </c>
      <c r="F386" s="85">
        <v>0</v>
      </c>
      <c r="G386" s="64" t="s">
        <v>473</v>
      </c>
      <c r="H386" s="64" t="s">
        <v>473</v>
      </c>
    </row>
    <row r="387" spans="1:8" x14ac:dyDescent="0.2">
      <c r="A387" s="61" t="s">
        <v>779</v>
      </c>
      <c r="B387" s="62" t="s">
        <v>850</v>
      </c>
      <c r="C387" s="63" t="s">
        <v>851</v>
      </c>
      <c r="D387" s="86">
        <v>0</v>
      </c>
      <c r="E387" s="86">
        <v>0</v>
      </c>
      <c r="F387" s="86">
        <v>0</v>
      </c>
      <c r="G387" s="64" t="s">
        <v>473</v>
      </c>
      <c r="H387" s="64" t="s">
        <v>473</v>
      </c>
    </row>
    <row r="388" spans="1:8" x14ac:dyDescent="0.2">
      <c r="A388" s="112" t="s">
        <v>797</v>
      </c>
      <c r="B388" s="112" t="s">
        <v>852</v>
      </c>
      <c r="C388" s="126" t="s">
        <v>853</v>
      </c>
      <c r="D388" s="158">
        <v>0</v>
      </c>
      <c r="E388" s="158">
        <v>0</v>
      </c>
      <c r="F388" s="158">
        <v>0</v>
      </c>
      <c r="G388" s="127" t="s">
        <v>473</v>
      </c>
      <c r="H388" s="127" t="s">
        <v>473</v>
      </c>
    </row>
    <row r="389" spans="1:8" x14ac:dyDescent="0.2">
      <c r="A389" s="43" t="s">
        <v>655</v>
      </c>
      <c r="C389" s="43"/>
      <c r="D389" s="43"/>
      <c r="E389" s="43"/>
      <c r="F389" s="43"/>
      <c r="G389" s="43"/>
      <c r="H389" s="43"/>
    </row>
    <row r="390" spans="1:8" x14ac:dyDescent="0.2">
      <c r="A390" s="61" t="s">
        <v>758</v>
      </c>
      <c r="B390" s="62" t="s">
        <v>759</v>
      </c>
      <c r="C390" s="63" t="s">
        <v>854</v>
      </c>
      <c r="D390" s="84">
        <v>0</v>
      </c>
      <c r="E390" s="84">
        <v>0</v>
      </c>
      <c r="F390" s="84">
        <v>0</v>
      </c>
      <c r="G390" s="64" t="s">
        <v>473</v>
      </c>
      <c r="H390" s="64" t="s">
        <v>473</v>
      </c>
    </row>
    <row r="391" spans="1:8" x14ac:dyDescent="0.2">
      <c r="A391" s="61" t="s">
        <v>767</v>
      </c>
      <c r="B391" s="62" t="s">
        <v>855</v>
      </c>
      <c r="C391" s="63" t="s">
        <v>856</v>
      </c>
      <c r="D391" s="85">
        <v>0</v>
      </c>
      <c r="E391" s="85">
        <v>0</v>
      </c>
      <c r="F391" s="85">
        <v>0</v>
      </c>
      <c r="G391" s="64" t="s">
        <v>473</v>
      </c>
      <c r="H391" s="64" t="s">
        <v>473</v>
      </c>
    </row>
    <row r="392" spans="1:8" x14ac:dyDescent="0.2">
      <c r="A392" s="61" t="s">
        <v>782</v>
      </c>
      <c r="B392" s="62" t="s">
        <v>783</v>
      </c>
      <c r="C392" s="63" t="s">
        <v>857</v>
      </c>
      <c r="D392" s="85">
        <v>0</v>
      </c>
      <c r="E392" s="85">
        <v>0</v>
      </c>
      <c r="F392" s="85">
        <v>0</v>
      </c>
      <c r="G392" s="64" t="s">
        <v>473</v>
      </c>
      <c r="H392" s="64" t="s">
        <v>473</v>
      </c>
    </row>
    <row r="393" spans="1:8" x14ac:dyDescent="0.2">
      <c r="A393" s="61" t="s">
        <v>791</v>
      </c>
      <c r="B393" s="62" t="s">
        <v>858</v>
      </c>
      <c r="C393" s="63" t="s">
        <v>859</v>
      </c>
      <c r="D393" s="86">
        <v>0</v>
      </c>
      <c r="E393" s="86">
        <v>0</v>
      </c>
      <c r="F393" s="86">
        <v>0</v>
      </c>
      <c r="G393" s="64" t="s">
        <v>473</v>
      </c>
      <c r="H393" s="64" t="s">
        <v>473</v>
      </c>
    </row>
    <row r="394" spans="1:8" x14ac:dyDescent="0.2">
      <c r="A394" s="112" t="s">
        <v>712</v>
      </c>
      <c r="B394" s="112" t="s">
        <v>713</v>
      </c>
      <c r="C394" s="126" t="s">
        <v>860</v>
      </c>
      <c r="D394" s="158">
        <v>0</v>
      </c>
      <c r="E394" s="158">
        <v>0</v>
      </c>
      <c r="F394" s="158">
        <v>0</v>
      </c>
      <c r="G394" s="127" t="s">
        <v>473</v>
      </c>
      <c r="H394" s="127" t="s">
        <v>473</v>
      </c>
    </row>
    <row r="395" spans="1:8" x14ac:dyDescent="0.2">
      <c r="A395" s="43" t="s">
        <v>655</v>
      </c>
      <c r="C395" s="43"/>
      <c r="D395" s="43"/>
      <c r="E395" s="43"/>
      <c r="F395" s="43"/>
      <c r="G395" s="43"/>
      <c r="H395" s="43"/>
    </row>
    <row r="396" spans="1:8" x14ac:dyDescent="0.2">
      <c r="A396" s="61" t="s">
        <v>656</v>
      </c>
      <c r="B396" s="62" t="s">
        <v>861</v>
      </c>
      <c r="C396" s="63" t="s">
        <v>862</v>
      </c>
      <c r="D396" s="84">
        <v>0</v>
      </c>
      <c r="E396" s="84">
        <v>0</v>
      </c>
      <c r="F396" s="84">
        <v>0</v>
      </c>
      <c r="G396" s="64" t="s">
        <v>473</v>
      </c>
      <c r="H396" s="64" t="s">
        <v>473</v>
      </c>
    </row>
    <row r="397" spans="1:8" x14ac:dyDescent="0.2">
      <c r="A397" s="61" t="s">
        <v>659</v>
      </c>
      <c r="B397" s="62" t="s">
        <v>929</v>
      </c>
      <c r="C397" s="63" t="s">
        <v>863</v>
      </c>
      <c r="D397" s="85">
        <v>0</v>
      </c>
      <c r="E397" s="85">
        <v>0</v>
      </c>
      <c r="F397" s="85">
        <v>0</v>
      </c>
      <c r="G397" s="64" t="s">
        <v>473</v>
      </c>
      <c r="H397" s="64" t="s">
        <v>473</v>
      </c>
    </row>
    <row r="398" spans="1:8" x14ac:dyDescent="0.2">
      <c r="A398" s="61" t="s">
        <v>677</v>
      </c>
      <c r="B398" s="62" t="s">
        <v>678</v>
      </c>
      <c r="C398" s="63" t="s">
        <v>864</v>
      </c>
      <c r="D398" s="85">
        <v>0</v>
      </c>
      <c r="E398" s="85">
        <v>0</v>
      </c>
      <c r="F398" s="85">
        <v>0</v>
      </c>
      <c r="G398" s="64" t="s">
        <v>473</v>
      </c>
      <c r="H398" s="64" t="s">
        <v>473</v>
      </c>
    </row>
    <row r="399" spans="1:8" x14ac:dyDescent="0.2">
      <c r="A399" s="61" t="s">
        <v>680</v>
      </c>
      <c r="B399" s="62" t="s">
        <v>153</v>
      </c>
      <c r="C399" s="63" t="s">
        <v>865</v>
      </c>
      <c r="D399" s="85">
        <v>0</v>
      </c>
      <c r="E399" s="85">
        <v>0</v>
      </c>
      <c r="F399" s="85">
        <v>0</v>
      </c>
      <c r="G399" s="64" t="s">
        <v>473</v>
      </c>
      <c r="H399" s="64" t="s">
        <v>473</v>
      </c>
    </row>
    <row r="400" spans="1:8" x14ac:dyDescent="0.2">
      <c r="A400" s="61" t="s">
        <v>684</v>
      </c>
      <c r="B400" s="62" t="s">
        <v>866</v>
      </c>
      <c r="C400" s="63" t="s">
        <v>867</v>
      </c>
      <c r="D400" s="85">
        <v>0</v>
      </c>
      <c r="E400" s="85">
        <v>0</v>
      </c>
      <c r="F400" s="85">
        <v>0</v>
      </c>
      <c r="G400" s="64" t="s">
        <v>473</v>
      </c>
      <c r="H400" s="64" t="s">
        <v>473</v>
      </c>
    </row>
    <row r="401" spans="1:8" x14ac:dyDescent="0.2">
      <c r="A401" s="61" t="s">
        <v>695</v>
      </c>
      <c r="B401" s="62" t="s">
        <v>696</v>
      </c>
      <c r="C401" s="63" t="s">
        <v>868</v>
      </c>
      <c r="D401" s="85">
        <v>0</v>
      </c>
      <c r="E401" s="85">
        <v>0</v>
      </c>
      <c r="F401" s="85">
        <v>0</v>
      </c>
      <c r="G401" s="64" t="s">
        <v>473</v>
      </c>
      <c r="H401" s="64" t="s">
        <v>473</v>
      </c>
    </row>
    <row r="402" spans="1:8" x14ac:dyDescent="0.2">
      <c r="A402" s="61" t="s">
        <v>698</v>
      </c>
      <c r="B402" s="62" t="s">
        <v>422</v>
      </c>
      <c r="C402" s="63" t="s">
        <v>869</v>
      </c>
      <c r="D402" s="85">
        <v>0</v>
      </c>
      <c r="E402" s="85">
        <v>0</v>
      </c>
      <c r="F402" s="85">
        <v>0</v>
      </c>
      <c r="G402" s="64" t="s">
        <v>473</v>
      </c>
      <c r="H402" s="64" t="s">
        <v>473</v>
      </c>
    </row>
    <row r="403" spans="1:8" x14ac:dyDescent="0.2">
      <c r="A403" s="61" t="s">
        <v>703</v>
      </c>
      <c r="B403" s="62" t="s">
        <v>870</v>
      </c>
      <c r="C403" s="63" t="s">
        <v>871</v>
      </c>
      <c r="D403" s="86">
        <v>0</v>
      </c>
      <c r="E403" s="86">
        <v>0</v>
      </c>
      <c r="F403" s="86">
        <v>0</v>
      </c>
      <c r="G403" s="64" t="s">
        <v>473</v>
      </c>
      <c r="H403" s="64" t="s">
        <v>473</v>
      </c>
    </row>
    <row r="404" spans="1:8" x14ac:dyDescent="0.2">
      <c r="A404" s="112" t="s">
        <v>715</v>
      </c>
      <c r="B404" s="112" t="s">
        <v>872</v>
      </c>
      <c r="C404" s="126" t="s">
        <v>873</v>
      </c>
      <c r="D404" s="158">
        <v>0</v>
      </c>
      <c r="E404" s="158">
        <v>0</v>
      </c>
      <c r="F404" s="158">
        <v>0</v>
      </c>
      <c r="G404" s="127" t="s">
        <v>473</v>
      </c>
      <c r="H404" s="127" t="s">
        <v>473</v>
      </c>
    </row>
    <row r="405" spans="1:8" x14ac:dyDescent="0.2">
      <c r="A405" s="43" t="s">
        <v>655</v>
      </c>
      <c r="C405" s="43"/>
      <c r="D405" s="43"/>
      <c r="E405" s="43"/>
      <c r="F405" s="43"/>
      <c r="G405" s="43"/>
      <c r="H405" s="43"/>
    </row>
    <row r="406" spans="1:8" x14ac:dyDescent="0.2">
      <c r="A406" s="61" t="s">
        <v>665</v>
      </c>
      <c r="B406" s="62" t="s">
        <v>666</v>
      </c>
      <c r="C406" s="63" t="s">
        <v>874</v>
      </c>
      <c r="D406" s="84">
        <v>0</v>
      </c>
      <c r="E406" s="84">
        <v>0</v>
      </c>
      <c r="F406" s="84">
        <v>0</v>
      </c>
      <c r="G406" s="64" t="s">
        <v>473</v>
      </c>
      <c r="H406" s="64" t="s">
        <v>473</v>
      </c>
    </row>
    <row r="407" spans="1:8" x14ac:dyDescent="0.2">
      <c r="A407" s="61" t="s">
        <v>668</v>
      </c>
      <c r="B407" s="62" t="s">
        <v>669</v>
      </c>
      <c r="C407" s="63" t="s">
        <v>875</v>
      </c>
      <c r="D407" s="85">
        <v>0</v>
      </c>
      <c r="E407" s="85">
        <v>0</v>
      </c>
      <c r="F407" s="85">
        <v>0</v>
      </c>
      <c r="G407" s="64" t="s">
        <v>473</v>
      </c>
      <c r="H407" s="64" t="s">
        <v>473</v>
      </c>
    </row>
    <row r="408" spans="1:8" x14ac:dyDescent="0.2">
      <c r="A408" s="61" t="s">
        <v>674</v>
      </c>
      <c r="B408" s="62" t="s">
        <v>876</v>
      </c>
      <c r="C408" s="63" t="s">
        <v>877</v>
      </c>
      <c r="D408" s="86">
        <v>0</v>
      </c>
      <c r="E408" s="86">
        <v>0</v>
      </c>
      <c r="F408" s="86">
        <v>0</v>
      </c>
      <c r="G408" s="64" t="s">
        <v>473</v>
      </c>
      <c r="H408" s="64" t="s">
        <v>473</v>
      </c>
    </row>
    <row r="409" spans="1:8" x14ac:dyDescent="0.2">
      <c r="A409" s="112" t="s">
        <v>800</v>
      </c>
      <c r="B409" s="112" t="s">
        <v>878</v>
      </c>
      <c r="C409" s="126" t="s">
        <v>879</v>
      </c>
      <c r="D409" s="158">
        <v>0</v>
      </c>
      <c r="E409" s="158">
        <v>0</v>
      </c>
      <c r="F409" s="158">
        <v>0</v>
      </c>
      <c r="G409" s="127" t="s">
        <v>473</v>
      </c>
      <c r="H409" s="127" t="s">
        <v>473</v>
      </c>
    </row>
    <row r="410" spans="1:8" x14ac:dyDescent="0.2">
      <c r="A410" s="43" t="s">
        <v>655</v>
      </c>
      <c r="B410" s="43"/>
      <c r="C410" s="43"/>
      <c r="D410" s="43"/>
      <c r="E410" s="43"/>
      <c r="F410" s="43"/>
      <c r="G410" s="43"/>
      <c r="H410" s="43"/>
    </row>
    <row r="411" spans="1:8" x14ac:dyDescent="0.2">
      <c r="A411" s="61" t="s">
        <v>728</v>
      </c>
      <c r="B411" s="62" t="s">
        <v>729</v>
      </c>
      <c r="C411" s="63" t="s">
        <v>880</v>
      </c>
      <c r="D411" s="84">
        <v>0</v>
      </c>
      <c r="E411" s="84">
        <v>0</v>
      </c>
      <c r="F411" s="84">
        <v>0</v>
      </c>
      <c r="G411" s="64" t="s">
        <v>473</v>
      </c>
      <c r="H411" s="64" t="s">
        <v>473</v>
      </c>
    </row>
    <row r="412" spans="1:8" x14ac:dyDescent="0.2">
      <c r="A412" s="61" t="s">
        <v>731</v>
      </c>
      <c r="B412" s="62" t="s">
        <v>732</v>
      </c>
      <c r="C412" s="63" t="s">
        <v>881</v>
      </c>
      <c r="D412" s="85">
        <v>0</v>
      </c>
      <c r="E412" s="85">
        <v>0</v>
      </c>
      <c r="F412" s="85">
        <v>0</v>
      </c>
      <c r="G412" s="64" t="s">
        <v>473</v>
      </c>
      <c r="H412" s="64" t="s">
        <v>473</v>
      </c>
    </row>
    <row r="413" spans="1:8" x14ac:dyDescent="0.2">
      <c r="A413" s="61" t="s">
        <v>737</v>
      </c>
      <c r="B413" s="62" t="s">
        <v>882</v>
      </c>
      <c r="C413" s="63" t="s">
        <v>883</v>
      </c>
      <c r="D413" s="85">
        <v>0</v>
      </c>
      <c r="E413" s="85">
        <v>0</v>
      </c>
      <c r="F413" s="85">
        <v>0</v>
      </c>
      <c r="G413" s="64" t="s">
        <v>473</v>
      </c>
      <c r="H413" s="64" t="s">
        <v>473</v>
      </c>
    </row>
    <row r="414" spans="1:8" x14ac:dyDescent="0.2">
      <c r="A414" s="61" t="s">
        <v>750</v>
      </c>
      <c r="B414" s="62" t="s">
        <v>884</v>
      </c>
      <c r="C414" s="63" t="s">
        <v>885</v>
      </c>
      <c r="D414" s="85">
        <v>0</v>
      </c>
      <c r="E414" s="85">
        <v>0</v>
      </c>
      <c r="F414" s="85">
        <v>0</v>
      </c>
      <c r="G414" s="64" t="s">
        <v>473</v>
      </c>
      <c r="H414" s="64" t="s">
        <v>473</v>
      </c>
    </row>
    <row r="415" spans="1:8" x14ac:dyDescent="0.2">
      <c r="A415" s="61" t="s">
        <v>752</v>
      </c>
      <c r="B415" s="62" t="s">
        <v>886</v>
      </c>
      <c r="C415" s="63" t="s">
        <v>887</v>
      </c>
      <c r="D415" s="85">
        <v>0</v>
      </c>
      <c r="E415" s="85">
        <v>0</v>
      </c>
      <c r="F415" s="85">
        <v>0</v>
      </c>
      <c r="G415" s="64" t="s">
        <v>473</v>
      </c>
      <c r="H415" s="64" t="s">
        <v>473</v>
      </c>
    </row>
    <row r="416" spans="1:8" x14ac:dyDescent="0.2">
      <c r="A416" s="61" t="s">
        <v>770</v>
      </c>
      <c r="B416" s="62" t="s">
        <v>771</v>
      </c>
      <c r="C416" s="63" t="s">
        <v>888</v>
      </c>
      <c r="D416" s="85">
        <v>0</v>
      </c>
      <c r="E416" s="85">
        <v>0</v>
      </c>
      <c r="F416" s="85">
        <v>0</v>
      </c>
      <c r="G416" s="64" t="s">
        <v>473</v>
      </c>
      <c r="H416" s="64" t="s">
        <v>473</v>
      </c>
    </row>
    <row r="417" spans="1:8" x14ac:dyDescent="0.2">
      <c r="A417" s="61" t="s">
        <v>773</v>
      </c>
      <c r="B417" s="62" t="s">
        <v>774</v>
      </c>
      <c r="C417" s="63" t="s">
        <v>889</v>
      </c>
      <c r="D417" s="85">
        <v>0</v>
      </c>
      <c r="E417" s="85">
        <v>0</v>
      </c>
      <c r="F417" s="85">
        <v>0</v>
      </c>
      <c r="G417" s="64" t="s">
        <v>473</v>
      </c>
      <c r="H417" s="64" t="s">
        <v>473</v>
      </c>
    </row>
    <row r="418" spans="1:8" x14ac:dyDescent="0.2">
      <c r="A418" s="61" t="s">
        <v>779</v>
      </c>
      <c r="B418" s="62" t="s">
        <v>850</v>
      </c>
      <c r="C418" s="63" t="s">
        <v>890</v>
      </c>
      <c r="D418" s="86">
        <v>0</v>
      </c>
      <c r="E418" s="86">
        <v>0</v>
      </c>
      <c r="F418" s="86">
        <v>0</v>
      </c>
      <c r="G418" s="64" t="s">
        <v>473</v>
      </c>
      <c r="H418" s="64" t="s">
        <v>473</v>
      </c>
    </row>
    <row r="419" spans="1:8" x14ac:dyDescent="0.2">
      <c r="A419" s="112" t="s">
        <v>803</v>
      </c>
      <c r="B419" s="112" t="s">
        <v>891</v>
      </c>
      <c r="C419" s="126" t="s">
        <v>892</v>
      </c>
      <c r="D419" s="158">
        <v>0</v>
      </c>
      <c r="E419" s="158">
        <v>0</v>
      </c>
      <c r="F419" s="158">
        <v>0</v>
      </c>
      <c r="G419" s="127" t="s">
        <v>473</v>
      </c>
      <c r="H419" s="127" t="s">
        <v>473</v>
      </c>
    </row>
    <row r="420" spans="1:8" x14ac:dyDescent="0.2">
      <c r="A420" s="43" t="s">
        <v>655</v>
      </c>
      <c r="B420" s="43"/>
      <c r="C420" s="43"/>
      <c r="D420" s="43"/>
      <c r="E420" s="43"/>
      <c r="F420" s="43"/>
      <c r="G420" s="43"/>
      <c r="H420" s="43"/>
    </row>
    <row r="421" spans="1:8" x14ac:dyDescent="0.2">
      <c r="A421" s="61" t="s">
        <v>758</v>
      </c>
      <c r="B421" s="62" t="s">
        <v>759</v>
      </c>
      <c r="C421" s="63" t="s">
        <v>893</v>
      </c>
      <c r="D421" s="84">
        <v>0</v>
      </c>
      <c r="E421" s="84">
        <v>0</v>
      </c>
      <c r="F421" s="84">
        <v>0</v>
      </c>
      <c r="G421" s="64" t="s">
        <v>473</v>
      </c>
      <c r="H421" s="64" t="s">
        <v>473</v>
      </c>
    </row>
    <row r="422" spans="1:8" x14ac:dyDescent="0.2">
      <c r="A422" s="61" t="s">
        <v>761</v>
      </c>
      <c r="B422" s="62" t="s">
        <v>762</v>
      </c>
      <c r="C422" s="63" t="s">
        <v>894</v>
      </c>
      <c r="D422" s="85">
        <v>0</v>
      </c>
      <c r="E422" s="85">
        <v>0</v>
      </c>
      <c r="F422" s="85">
        <v>0</v>
      </c>
      <c r="G422" s="64" t="s">
        <v>473</v>
      </c>
      <c r="H422" s="64" t="s">
        <v>473</v>
      </c>
    </row>
    <row r="423" spans="1:8" x14ac:dyDescent="0.2">
      <c r="A423" s="61" t="s">
        <v>767</v>
      </c>
      <c r="B423" s="62" t="s">
        <v>895</v>
      </c>
      <c r="C423" s="63" t="s">
        <v>896</v>
      </c>
      <c r="D423" s="85">
        <v>0</v>
      </c>
      <c r="E423" s="85">
        <v>0</v>
      </c>
      <c r="F423" s="85">
        <v>0</v>
      </c>
      <c r="G423" s="64" t="s">
        <v>473</v>
      </c>
      <c r="H423" s="64" t="s">
        <v>473</v>
      </c>
    </row>
    <row r="424" spans="1:8" x14ac:dyDescent="0.2">
      <c r="A424" s="61" t="s">
        <v>782</v>
      </c>
      <c r="B424" s="62" t="s">
        <v>783</v>
      </c>
      <c r="C424" s="63" t="s">
        <v>897</v>
      </c>
      <c r="D424" s="85">
        <v>0</v>
      </c>
      <c r="E424" s="85">
        <v>0</v>
      </c>
      <c r="F424" s="85">
        <v>0</v>
      </c>
      <c r="G424" s="64" t="s">
        <v>473</v>
      </c>
      <c r="H424" s="64" t="s">
        <v>473</v>
      </c>
    </row>
    <row r="425" spans="1:8" x14ac:dyDescent="0.2">
      <c r="A425" s="61" t="s">
        <v>785</v>
      </c>
      <c r="B425" s="62" t="s">
        <v>786</v>
      </c>
      <c r="C425" s="63" t="s">
        <v>898</v>
      </c>
      <c r="D425" s="85">
        <v>0</v>
      </c>
      <c r="E425" s="85">
        <v>0</v>
      </c>
      <c r="F425" s="85">
        <v>0</v>
      </c>
      <c r="G425" s="64" t="s">
        <v>473</v>
      </c>
      <c r="H425" s="64" t="s">
        <v>473</v>
      </c>
    </row>
    <row r="426" spans="1:8" x14ac:dyDescent="0.2">
      <c r="A426" s="61" t="s">
        <v>791</v>
      </c>
      <c r="B426" s="62" t="s">
        <v>858</v>
      </c>
      <c r="C426" s="63" t="s">
        <v>899</v>
      </c>
      <c r="D426" s="86">
        <v>0</v>
      </c>
      <c r="E426" s="86">
        <v>0</v>
      </c>
      <c r="F426" s="86">
        <v>0</v>
      </c>
      <c r="G426" s="64" t="s">
        <v>473</v>
      </c>
      <c r="H426" s="64" t="s">
        <v>473</v>
      </c>
    </row>
    <row r="427" spans="1:8" x14ac:dyDescent="0.2">
      <c r="A427" s="128"/>
      <c r="B427" s="128"/>
      <c r="C427" s="128"/>
      <c r="D427" s="128"/>
      <c r="E427" s="128"/>
      <c r="F427" s="128"/>
      <c r="G427" s="128"/>
      <c r="H427" s="128"/>
    </row>
    <row r="428" spans="1:8" x14ac:dyDescent="0.2">
      <c r="A428" s="129" t="s">
        <v>900</v>
      </c>
      <c r="B428" s="129"/>
      <c r="C428" s="129" t="s">
        <v>904</v>
      </c>
      <c r="D428" s="129" t="s">
        <v>901</v>
      </c>
      <c r="E428" s="129"/>
      <c r="F428" s="129"/>
      <c r="G428" s="129"/>
      <c r="H428" s="129"/>
    </row>
    <row r="429" spans="1:8" x14ac:dyDescent="0.2">
      <c r="A429" s="65"/>
      <c r="B429" s="65"/>
      <c r="D429" s="65"/>
      <c r="E429" s="66" t="s">
        <v>447</v>
      </c>
      <c r="F429" s="66"/>
      <c r="G429" s="66"/>
      <c r="H429" s="66"/>
    </row>
    <row r="430" spans="1:8" x14ac:dyDescent="0.2">
      <c r="A430" s="49"/>
      <c r="B430" s="49"/>
      <c r="D430" s="49"/>
      <c r="E430" s="49"/>
      <c r="F430" s="49"/>
      <c r="G430" s="49"/>
      <c r="H430" s="49"/>
    </row>
    <row r="431" spans="1:8" x14ac:dyDescent="0.2">
      <c r="A431" s="65"/>
      <c r="B431" s="65"/>
      <c r="D431" s="65" t="s">
        <v>903</v>
      </c>
      <c r="E431" s="65"/>
      <c r="F431" s="65"/>
      <c r="G431" s="65"/>
      <c r="H431" s="65"/>
    </row>
    <row r="432" spans="1:8" x14ac:dyDescent="0.2">
      <c r="A432" s="65" t="s">
        <v>902</v>
      </c>
      <c r="B432" s="65"/>
      <c r="D432" s="65" t="s">
        <v>905</v>
      </c>
      <c r="E432" s="66" t="s">
        <v>446</v>
      </c>
      <c r="F432" s="130" t="s">
        <v>906</v>
      </c>
      <c r="G432" s="160">
        <v>221982510</v>
      </c>
      <c r="H432" s="66"/>
    </row>
    <row r="433" spans="1:8" x14ac:dyDescent="0.2">
      <c r="A433" s="49"/>
      <c r="B433" s="49"/>
      <c r="D433" s="49"/>
      <c r="E433" s="49"/>
      <c r="F433" s="49"/>
      <c r="G433" s="49"/>
      <c r="H433" s="49"/>
    </row>
    <row r="434" spans="1:8" x14ac:dyDescent="0.2">
      <c r="A434" s="43"/>
      <c r="B434" s="43"/>
      <c r="D434" s="43"/>
      <c r="E434" s="43"/>
      <c r="F434" s="43"/>
      <c r="G434" s="43"/>
      <c r="H434" s="43"/>
    </row>
    <row r="435" spans="1:8" x14ac:dyDescent="0.2">
      <c r="A435" s="65"/>
      <c r="B435" s="65"/>
      <c r="D435" s="65" t="s">
        <v>907</v>
      </c>
      <c r="E435" s="66" t="s">
        <v>445</v>
      </c>
      <c r="F435" s="130" t="s">
        <v>906</v>
      </c>
      <c r="G435" s="160">
        <v>221982534</v>
      </c>
      <c r="H435" s="66"/>
    </row>
    <row r="436" spans="1:8" x14ac:dyDescent="0.2">
      <c r="A436" s="49"/>
      <c r="B436" s="49"/>
      <c r="C436" s="49"/>
      <c r="D436" s="49"/>
      <c r="E436" s="49"/>
      <c r="F436" s="49"/>
      <c r="G436" s="49"/>
      <c r="H436" s="49"/>
    </row>
    <row r="437" spans="1:8" x14ac:dyDescent="0.2">
      <c r="A437" s="67"/>
      <c r="B437" s="67"/>
      <c r="C437" s="67"/>
      <c r="D437" s="67"/>
      <c r="E437" s="67"/>
      <c r="F437" s="67"/>
      <c r="G437" s="67"/>
      <c r="H437" s="67"/>
    </row>
    <row r="438" spans="1:8" x14ac:dyDescent="0.2">
      <c r="A438" s="129" t="s">
        <v>1298</v>
      </c>
      <c r="B438" s="129"/>
      <c r="C438" s="131"/>
      <c r="D438" s="131" t="s">
        <v>1299</v>
      </c>
      <c r="E438" s="131"/>
      <c r="F438" s="131"/>
      <c r="G438" s="132"/>
      <c r="H438" s="132" t="s">
        <v>908</v>
      </c>
    </row>
  </sheetData>
  <autoFilter ref="A1:H438"/>
  <pageMargins left="0.7" right="0.7" top="0.78740157499999996" bottom="0.78740157499999996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5"/>
  <sheetViews>
    <sheetView zoomScaleNormal="100" workbookViewId="0">
      <selection activeCell="B2" sqref="B2"/>
    </sheetView>
  </sheetViews>
  <sheetFormatPr defaultRowHeight="12.75" x14ac:dyDescent="0.2"/>
  <cols>
    <col min="1" max="1" width="4.28515625" style="3" customWidth="1"/>
    <col min="2" max="3" width="31.7109375" style="3" customWidth="1"/>
    <col min="4" max="5" width="14.7109375" style="3" customWidth="1"/>
    <col min="6" max="6" width="14.5703125" style="3" customWidth="1"/>
    <col min="7" max="16384" width="9.140625" style="3"/>
  </cols>
  <sheetData>
    <row r="1" spans="1:6" ht="19.5" x14ac:dyDescent="0.3">
      <c r="B1" s="4" t="s">
        <v>1038</v>
      </c>
      <c r="C1" s="4"/>
    </row>
    <row r="3" spans="1:6" ht="13.5" thickBot="1" x14ac:dyDescent="0.25"/>
    <row r="4" spans="1:6" ht="18.75" thickBot="1" x14ac:dyDescent="0.3">
      <c r="A4" s="5"/>
      <c r="B4" s="6" t="s">
        <v>448</v>
      </c>
      <c r="C4" s="7"/>
      <c r="D4" s="7"/>
      <c r="E4" s="8"/>
      <c r="F4" s="9"/>
    </row>
    <row r="5" spans="1:6" ht="30.75" thickBot="1" x14ac:dyDescent="0.25">
      <c r="A5" s="10"/>
      <c r="B5" s="11" t="s">
        <v>449</v>
      </c>
      <c r="C5" s="11" t="s">
        <v>450</v>
      </c>
      <c r="D5" s="11" t="s">
        <v>451</v>
      </c>
      <c r="E5" s="11" t="s">
        <v>452</v>
      </c>
      <c r="F5" s="12" t="s">
        <v>453</v>
      </c>
    </row>
    <row r="6" spans="1:6" ht="16.5" customHeight="1" x14ac:dyDescent="0.2">
      <c r="A6" s="13">
        <v>1</v>
      </c>
      <c r="B6" s="14"/>
      <c r="C6" s="14"/>
      <c r="D6" s="15"/>
      <c r="E6" s="15"/>
      <c r="F6" s="16"/>
    </row>
    <row r="7" spans="1:6" ht="16.5" customHeight="1" x14ac:dyDescent="0.2">
      <c r="A7" s="17">
        <f>A6+1</f>
        <v>2</v>
      </c>
      <c r="B7" s="18"/>
      <c r="C7" s="18"/>
      <c r="D7" s="19"/>
      <c r="E7" s="19"/>
      <c r="F7" s="20"/>
    </row>
    <row r="8" spans="1:6" ht="16.5" customHeight="1" x14ac:dyDescent="0.2">
      <c r="A8" s="17">
        <f>A7+1</f>
        <v>3</v>
      </c>
      <c r="B8" s="18"/>
      <c r="C8" s="18"/>
      <c r="D8" s="19"/>
      <c r="E8" s="19"/>
      <c r="F8" s="20"/>
    </row>
    <row r="9" spans="1:6" x14ac:dyDescent="0.2">
      <c r="A9" s="17">
        <f t="shared" ref="A9:A17" si="0">A8+1</f>
        <v>4</v>
      </c>
      <c r="B9" s="21"/>
      <c r="C9" s="18"/>
      <c r="D9" s="19"/>
      <c r="E9" s="22"/>
      <c r="F9" s="23"/>
    </row>
    <row r="10" spans="1:6" x14ac:dyDescent="0.2">
      <c r="A10" s="17">
        <f t="shared" si="0"/>
        <v>5</v>
      </c>
      <c r="B10" s="21"/>
      <c r="C10" s="18"/>
      <c r="D10" s="19"/>
      <c r="E10" s="22"/>
      <c r="F10" s="23"/>
    </row>
    <row r="11" spans="1:6" x14ac:dyDescent="0.2">
      <c r="A11" s="17">
        <f t="shared" si="0"/>
        <v>6</v>
      </c>
      <c r="B11" s="21"/>
      <c r="C11" s="18"/>
      <c r="D11" s="19"/>
      <c r="E11" s="22"/>
      <c r="F11" s="23"/>
    </row>
    <row r="12" spans="1:6" x14ac:dyDescent="0.2">
      <c r="A12" s="17">
        <f t="shared" si="0"/>
        <v>7</v>
      </c>
      <c r="B12" s="21"/>
      <c r="C12" s="18"/>
      <c r="D12" s="19"/>
      <c r="E12" s="22"/>
      <c r="F12" s="23"/>
    </row>
    <row r="13" spans="1:6" x14ac:dyDescent="0.2">
      <c r="A13" s="17">
        <f t="shared" si="0"/>
        <v>8</v>
      </c>
      <c r="B13" s="21"/>
      <c r="C13" s="18"/>
      <c r="D13" s="19"/>
      <c r="E13" s="22"/>
      <c r="F13" s="23"/>
    </row>
    <row r="14" spans="1:6" x14ac:dyDescent="0.2">
      <c r="A14" s="17">
        <f t="shared" si="0"/>
        <v>9</v>
      </c>
      <c r="B14" s="21"/>
      <c r="C14" s="18"/>
      <c r="D14" s="19"/>
      <c r="E14" s="22"/>
      <c r="F14" s="23"/>
    </row>
    <row r="15" spans="1:6" x14ac:dyDescent="0.2">
      <c r="A15" s="17">
        <f t="shared" si="0"/>
        <v>10</v>
      </c>
      <c r="B15" s="21"/>
      <c r="C15" s="18"/>
      <c r="D15" s="19"/>
      <c r="E15" s="22"/>
      <c r="F15" s="23"/>
    </row>
    <row r="16" spans="1:6" x14ac:dyDescent="0.2">
      <c r="A16" s="17">
        <f t="shared" si="0"/>
        <v>11</v>
      </c>
      <c r="B16" s="21"/>
      <c r="C16" s="18"/>
      <c r="D16" s="19"/>
      <c r="E16" s="22"/>
      <c r="F16" s="23"/>
    </row>
    <row r="17" spans="1:6" ht="13.5" thickBot="1" x14ac:dyDescent="0.25">
      <c r="A17" s="17">
        <f t="shared" si="0"/>
        <v>12</v>
      </c>
      <c r="B17" s="21"/>
      <c r="C17" s="18"/>
      <c r="D17" s="19"/>
      <c r="E17" s="22"/>
      <c r="F17" s="23"/>
    </row>
    <row r="18" spans="1:6" ht="16.5" thickBot="1" x14ac:dyDescent="0.3">
      <c r="A18" s="10"/>
      <c r="B18" s="24" t="s">
        <v>454</v>
      </c>
      <c r="C18" s="24"/>
      <c r="D18" s="25">
        <f>SUM(D6:D17)</f>
        <v>0</v>
      </c>
      <c r="E18" s="25">
        <f>SUM(E6:E17)</f>
        <v>0</v>
      </c>
      <c r="F18" s="26">
        <f>SUM(F6:F17)</f>
        <v>0</v>
      </c>
    </row>
    <row r="19" spans="1:6" ht="15" x14ac:dyDescent="0.2">
      <c r="B19" s="27"/>
      <c r="C19" s="27"/>
      <c r="D19" s="27"/>
      <c r="E19" s="28"/>
      <c r="F19" s="29"/>
    </row>
    <row r="20" spans="1:6" ht="15" x14ac:dyDescent="0.2">
      <c r="B20" s="27"/>
      <c r="C20" s="27"/>
      <c r="D20" s="27"/>
      <c r="E20" s="28"/>
      <c r="F20" s="29"/>
    </row>
    <row r="21" spans="1:6" ht="15.75" thickBot="1" x14ac:dyDescent="0.25">
      <c r="B21" s="27"/>
      <c r="C21" s="27"/>
      <c r="D21" s="27"/>
      <c r="E21" s="28"/>
      <c r="F21" s="29"/>
    </row>
    <row r="22" spans="1:6" ht="18.75" thickBot="1" x14ac:dyDescent="0.3">
      <c r="A22" s="5"/>
      <c r="B22" s="6" t="s">
        <v>455</v>
      </c>
      <c r="C22" s="7"/>
      <c r="D22" s="7"/>
      <c r="E22" s="8"/>
      <c r="F22" s="9"/>
    </row>
    <row r="23" spans="1:6" ht="30.75" thickBot="1" x14ac:dyDescent="0.25">
      <c r="A23" s="10"/>
      <c r="B23" s="11" t="s">
        <v>449</v>
      </c>
      <c r="C23" s="11" t="s">
        <v>450</v>
      </c>
      <c r="D23" s="11" t="s">
        <v>451</v>
      </c>
      <c r="E23" s="11" t="s">
        <v>452</v>
      </c>
      <c r="F23" s="12" t="s">
        <v>453</v>
      </c>
    </row>
    <row r="24" spans="1:6" x14ac:dyDescent="0.2">
      <c r="A24" s="13">
        <v>1</v>
      </c>
      <c r="B24" s="14"/>
      <c r="C24" s="14"/>
      <c r="D24" s="15"/>
      <c r="E24" s="15"/>
      <c r="F24" s="16"/>
    </row>
    <row r="25" spans="1:6" x14ac:dyDescent="0.2">
      <c r="A25" s="17">
        <f>A24+1</f>
        <v>2</v>
      </c>
      <c r="B25" s="18"/>
      <c r="C25" s="18"/>
      <c r="D25" s="19"/>
      <c r="E25" s="19"/>
      <c r="F25" s="20"/>
    </row>
    <row r="26" spans="1:6" x14ac:dyDescent="0.2">
      <c r="A26" s="17">
        <f t="shared" ref="A26:A34" si="1">A25+1</f>
        <v>3</v>
      </c>
      <c r="B26" s="18"/>
      <c r="C26" s="18"/>
      <c r="D26" s="19"/>
      <c r="E26" s="19"/>
      <c r="F26" s="20"/>
    </row>
    <row r="27" spans="1:6" x14ac:dyDescent="0.2">
      <c r="A27" s="17">
        <f t="shared" si="1"/>
        <v>4</v>
      </c>
      <c r="B27" s="21"/>
      <c r="C27" s="18"/>
      <c r="D27" s="19"/>
      <c r="E27" s="22"/>
      <c r="F27" s="23"/>
    </row>
    <row r="28" spans="1:6" x14ac:dyDescent="0.2">
      <c r="A28" s="17">
        <f t="shared" si="1"/>
        <v>5</v>
      </c>
      <c r="B28" s="21"/>
      <c r="C28" s="18"/>
      <c r="D28" s="19"/>
      <c r="E28" s="22"/>
      <c r="F28" s="23"/>
    </row>
    <row r="29" spans="1:6" x14ac:dyDescent="0.2">
      <c r="A29" s="17">
        <f t="shared" si="1"/>
        <v>6</v>
      </c>
      <c r="B29" s="21"/>
      <c r="C29" s="18"/>
      <c r="D29" s="19"/>
      <c r="E29" s="22"/>
      <c r="F29" s="23"/>
    </row>
    <row r="30" spans="1:6" x14ac:dyDescent="0.2">
      <c r="A30" s="17">
        <f t="shared" si="1"/>
        <v>7</v>
      </c>
      <c r="B30" s="21"/>
      <c r="C30" s="18"/>
      <c r="D30" s="19"/>
      <c r="E30" s="22"/>
      <c r="F30" s="23"/>
    </row>
    <row r="31" spans="1:6" x14ac:dyDescent="0.2">
      <c r="A31" s="17">
        <f t="shared" si="1"/>
        <v>8</v>
      </c>
      <c r="B31" s="21"/>
      <c r="C31" s="18"/>
      <c r="D31" s="19"/>
      <c r="E31" s="22"/>
      <c r="F31" s="23"/>
    </row>
    <row r="32" spans="1:6" x14ac:dyDescent="0.2">
      <c r="A32" s="17">
        <f t="shared" si="1"/>
        <v>9</v>
      </c>
      <c r="B32" s="21"/>
      <c r="C32" s="18"/>
      <c r="D32" s="19"/>
      <c r="E32" s="22"/>
      <c r="F32" s="23"/>
    </row>
    <row r="33" spans="1:6" x14ac:dyDescent="0.2">
      <c r="A33" s="17">
        <f t="shared" si="1"/>
        <v>10</v>
      </c>
      <c r="B33" s="21"/>
      <c r="C33" s="18"/>
      <c r="D33" s="19"/>
      <c r="E33" s="22"/>
      <c r="F33" s="23"/>
    </row>
    <row r="34" spans="1:6" ht="13.5" thickBot="1" x14ac:dyDescent="0.25">
      <c r="A34" s="30">
        <f t="shared" si="1"/>
        <v>11</v>
      </c>
      <c r="B34" s="18"/>
      <c r="C34" s="18"/>
      <c r="D34" s="19"/>
      <c r="E34" s="19"/>
      <c r="F34" s="20"/>
    </row>
    <row r="35" spans="1:6" ht="16.5" thickBot="1" x14ac:dyDescent="0.3">
      <c r="A35" s="10"/>
      <c r="B35" s="24" t="s">
        <v>454</v>
      </c>
      <c r="C35" s="24"/>
      <c r="D35" s="25">
        <f>SUM(D24:D34)</f>
        <v>0</v>
      </c>
      <c r="E35" s="25">
        <f>SUM(E24:E34)</f>
        <v>0</v>
      </c>
      <c r="F35" s="26">
        <f>SUM(F24:F34)</f>
        <v>0</v>
      </c>
    </row>
    <row r="36" spans="1:6" ht="15" x14ac:dyDescent="0.2">
      <c r="B36" s="27"/>
      <c r="C36" s="27"/>
      <c r="D36" s="27"/>
      <c r="E36" s="28"/>
      <c r="F36" s="29"/>
    </row>
    <row r="37" spans="1:6" ht="15.75" thickBot="1" x14ac:dyDescent="0.25">
      <c r="B37" s="27"/>
      <c r="C37" s="27"/>
      <c r="D37" s="27"/>
      <c r="E37" s="28"/>
      <c r="F37" s="29"/>
    </row>
    <row r="38" spans="1:6" ht="18.75" thickBot="1" x14ac:dyDescent="0.3">
      <c r="A38" s="5"/>
      <c r="B38" s="6" t="s">
        <v>456</v>
      </c>
      <c r="C38" s="7"/>
      <c r="D38" s="7"/>
      <c r="E38" s="8"/>
      <c r="F38" s="9"/>
    </row>
    <row r="39" spans="1:6" ht="30.75" thickBot="1" x14ac:dyDescent="0.25">
      <c r="A39" s="10"/>
      <c r="B39" s="11" t="s">
        <v>449</v>
      </c>
      <c r="C39" s="11" t="s">
        <v>450</v>
      </c>
      <c r="D39" s="11" t="s">
        <v>451</v>
      </c>
      <c r="E39" s="11" t="s">
        <v>452</v>
      </c>
      <c r="F39" s="12" t="s">
        <v>453</v>
      </c>
    </row>
    <row r="40" spans="1:6" x14ac:dyDescent="0.2">
      <c r="A40" s="13">
        <v>1</v>
      </c>
      <c r="B40" s="14"/>
      <c r="C40" s="14"/>
      <c r="D40" s="15"/>
      <c r="E40" s="15"/>
      <c r="F40" s="16"/>
    </row>
    <row r="41" spans="1:6" x14ac:dyDescent="0.2">
      <c r="A41" s="17">
        <v>2</v>
      </c>
      <c r="B41" s="18"/>
      <c r="C41" s="18"/>
      <c r="D41" s="19"/>
      <c r="E41" s="19"/>
      <c r="F41" s="20"/>
    </row>
    <row r="42" spans="1:6" ht="13.5" thickBot="1" x14ac:dyDescent="0.25">
      <c r="A42" s="31">
        <v>3</v>
      </c>
      <c r="B42" s="18"/>
      <c r="C42" s="18"/>
      <c r="D42" s="19"/>
      <c r="E42" s="19"/>
      <c r="F42" s="20"/>
    </row>
    <row r="43" spans="1:6" ht="16.5" thickBot="1" x14ac:dyDescent="0.3">
      <c r="A43" s="10"/>
      <c r="B43" s="24" t="s">
        <v>454</v>
      </c>
      <c r="C43" s="24"/>
      <c r="D43" s="25">
        <f>SUM(D40:D42)</f>
        <v>0</v>
      </c>
      <c r="E43" s="25">
        <f>SUM(E40:E42)</f>
        <v>0</v>
      </c>
      <c r="F43" s="26">
        <f>SUM(F40:F42)</f>
        <v>0</v>
      </c>
    </row>
    <row r="44" spans="1:6" ht="15" x14ac:dyDescent="0.2">
      <c r="B44" s="27"/>
      <c r="C44" s="27"/>
      <c r="D44" s="27"/>
      <c r="E44" s="28"/>
      <c r="F44" s="29"/>
    </row>
    <row r="45" spans="1:6" ht="15" x14ac:dyDescent="0.2">
      <c r="B45" s="27"/>
      <c r="C45" s="27"/>
      <c r="D45" s="27"/>
      <c r="E45" s="28"/>
      <c r="F45" s="29"/>
    </row>
    <row r="46" spans="1:6" ht="15" x14ac:dyDescent="0.2">
      <c r="B46" s="27"/>
      <c r="C46" s="27"/>
      <c r="D46" s="27"/>
      <c r="E46" s="28"/>
      <c r="F46" s="29"/>
    </row>
    <row r="47" spans="1:6" ht="15" x14ac:dyDescent="0.2">
      <c r="B47" s="27"/>
      <c r="C47" s="27"/>
      <c r="D47" s="32"/>
      <c r="E47" s="28"/>
      <c r="F47" s="29"/>
    </row>
    <row r="48" spans="1:6" ht="15" x14ac:dyDescent="0.2">
      <c r="B48" s="27"/>
      <c r="C48" s="27"/>
      <c r="D48" s="32"/>
      <c r="E48" s="28"/>
      <c r="F48" s="29"/>
    </row>
    <row r="49" spans="2:6" ht="15" x14ac:dyDescent="0.2">
      <c r="B49" s="27"/>
      <c r="C49" s="27"/>
      <c r="D49" s="32"/>
      <c r="E49" s="28"/>
      <c r="F49" s="29"/>
    </row>
    <row r="50" spans="2:6" ht="15" x14ac:dyDescent="0.2">
      <c r="B50" s="27"/>
      <c r="C50" s="27"/>
      <c r="D50" s="32"/>
      <c r="E50" s="28"/>
      <c r="F50" s="29"/>
    </row>
    <row r="51" spans="2:6" ht="15" x14ac:dyDescent="0.2">
      <c r="B51" s="27"/>
      <c r="C51" s="27"/>
      <c r="D51" s="32"/>
      <c r="E51" s="28"/>
      <c r="F51" s="29"/>
    </row>
    <row r="52" spans="2:6" ht="15" x14ac:dyDescent="0.2">
      <c r="B52" s="27"/>
      <c r="C52" s="27"/>
      <c r="D52" s="32"/>
      <c r="E52" s="28"/>
      <c r="F52" s="29"/>
    </row>
    <row r="53" spans="2:6" ht="15" x14ac:dyDescent="0.2">
      <c r="B53" s="27"/>
      <c r="C53" s="27"/>
      <c r="D53" s="32"/>
      <c r="E53" s="28"/>
      <c r="F53" s="29"/>
    </row>
    <row r="54" spans="2:6" ht="15" x14ac:dyDescent="0.2">
      <c r="B54" s="27"/>
      <c r="C54" s="27"/>
      <c r="D54" s="32"/>
      <c r="E54" s="28"/>
      <c r="F54" s="29"/>
    </row>
    <row r="55" spans="2:6" ht="15" x14ac:dyDescent="0.2">
      <c r="B55" s="27"/>
      <c r="C55" s="27"/>
      <c r="D55" s="32"/>
      <c r="E55" s="28"/>
      <c r="F55" s="29"/>
    </row>
    <row r="56" spans="2:6" ht="15" x14ac:dyDescent="0.2">
      <c r="B56" s="27"/>
      <c r="C56" s="27"/>
      <c r="D56" s="32"/>
      <c r="E56" s="28"/>
      <c r="F56" s="29"/>
    </row>
    <row r="57" spans="2:6" ht="15" x14ac:dyDescent="0.2">
      <c r="B57" s="27"/>
      <c r="C57" s="27"/>
      <c r="D57" s="32"/>
      <c r="E57" s="28"/>
      <c r="F57" s="29"/>
    </row>
    <row r="58" spans="2:6" ht="15" x14ac:dyDescent="0.2">
      <c r="B58" s="27"/>
      <c r="C58" s="27"/>
      <c r="D58" s="33"/>
      <c r="E58" s="28"/>
      <c r="F58" s="29"/>
    </row>
    <row r="59" spans="2:6" ht="15" x14ac:dyDescent="0.2">
      <c r="B59" s="27"/>
      <c r="C59" s="27"/>
      <c r="D59" s="33"/>
      <c r="E59" s="28"/>
      <c r="F59" s="29"/>
    </row>
    <row r="60" spans="2:6" ht="15" x14ac:dyDescent="0.2">
      <c r="B60" s="28"/>
      <c r="C60" s="28"/>
      <c r="D60" s="33"/>
      <c r="E60" s="28"/>
      <c r="F60" s="29"/>
    </row>
    <row r="61" spans="2:6" ht="15" x14ac:dyDescent="0.2">
      <c r="B61" s="28"/>
      <c r="C61" s="28"/>
      <c r="D61" s="33"/>
      <c r="E61" s="28"/>
      <c r="F61" s="29"/>
    </row>
    <row r="62" spans="2:6" ht="15" x14ac:dyDescent="0.2">
      <c r="B62" s="28"/>
      <c r="C62" s="28"/>
      <c r="D62" s="33"/>
      <c r="E62" s="28"/>
      <c r="F62" s="29"/>
    </row>
    <row r="63" spans="2:6" ht="15" x14ac:dyDescent="0.2">
      <c r="B63" s="28"/>
      <c r="C63" s="28"/>
      <c r="D63" s="33"/>
      <c r="E63" s="28"/>
      <c r="F63" s="29"/>
    </row>
    <row r="64" spans="2:6" ht="15" x14ac:dyDescent="0.2">
      <c r="B64" s="28"/>
      <c r="C64" s="28"/>
      <c r="D64" s="33"/>
      <c r="E64" s="28"/>
      <c r="F64" s="29"/>
    </row>
    <row r="65" spans="2:6" ht="15" x14ac:dyDescent="0.2">
      <c r="B65" s="28"/>
      <c r="C65" s="28"/>
      <c r="D65" s="33"/>
      <c r="E65" s="28"/>
      <c r="F65" s="29"/>
    </row>
    <row r="66" spans="2:6" ht="15" x14ac:dyDescent="0.2">
      <c r="B66" s="28"/>
      <c r="C66" s="28"/>
      <c r="D66" s="33"/>
      <c r="E66" s="28"/>
      <c r="F66" s="29"/>
    </row>
    <row r="67" spans="2:6" ht="15" x14ac:dyDescent="0.2">
      <c r="B67" s="28"/>
      <c r="C67" s="28"/>
      <c r="D67" s="33"/>
      <c r="E67" s="28"/>
      <c r="F67" s="29"/>
    </row>
    <row r="68" spans="2:6" ht="15" x14ac:dyDescent="0.2">
      <c r="B68" s="28"/>
      <c r="C68" s="28"/>
      <c r="D68" s="33"/>
      <c r="E68" s="28"/>
      <c r="F68" s="29"/>
    </row>
    <row r="69" spans="2:6" ht="15" x14ac:dyDescent="0.2">
      <c r="B69" s="28"/>
      <c r="C69" s="28"/>
      <c r="D69" s="33"/>
      <c r="E69" s="28"/>
      <c r="F69" s="29"/>
    </row>
    <row r="70" spans="2:6" ht="15" x14ac:dyDescent="0.2">
      <c r="B70" s="28"/>
      <c r="C70" s="28"/>
      <c r="D70" s="33"/>
      <c r="E70" s="28"/>
      <c r="F70" s="29"/>
    </row>
    <row r="71" spans="2:6" ht="15" x14ac:dyDescent="0.2">
      <c r="B71" s="28"/>
      <c r="C71" s="28"/>
      <c r="D71" s="33"/>
      <c r="E71" s="28"/>
      <c r="F71" s="29"/>
    </row>
    <row r="72" spans="2:6" ht="15" x14ac:dyDescent="0.2">
      <c r="B72" s="28"/>
      <c r="C72" s="28"/>
      <c r="D72" s="33"/>
      <c r="E72" s="32"/>
      <c r="F72" s="29"/>
    </row>
    <row r="73" spans="2:6" ht="15" x14ac:dyDescent="0.2">
      <c r="B73" s="28"/>
      <c r="C73" s="28"/>
      <c r="D73" s="33"/>
      <c r="E73" s="32"/>
      <c r="F73" s="29"/>
    </row>
    <row r="74" spans="2:6" ht="15" x14ac:dyDescent="0.2">
      <c r="B74" s="28"/>
      <c r="C74" s="28"/>
      <c r="D74" s="33"/>
      <c r="E74" s="32"/>
      <c r="F74" s="29"/>
    </row>
    <row r="75" spans="2:6" ht="15" x14ac:dyDescent="0.2">
      <c r="B75" s="28"/>
      <c r="C75" s="28"/>
      <c r="D75" s="33"/>
      <c r="E75" s="32"/>
      <c r="F75" s="29"/>
    </row>
    <row r="76" spans="2:6" ht="15" x14ac:dyDescent="0.2">
      <c r="B76" s="28"/>
      <c r="C76" s="28"/>
      <c r="D76" s="33"/>
      <c r="E76" s="32"/>
      <c r="F76" s="29"/>
    </row>
    <row r="77" spans="2:6" ht="15" x14ac:dyDescent="0.2">
      <c r="B77" s="28"/>
      <c r="C77" s="28"/>
      <c r="D77" s="33"/>
      <c r="E77" s="32"/>
      <c r="F77" s="29"/>
    </row>
    <row r="78" spans="2:6" ht="15" x14ac:dyDescent="0.2">
      <c r="B78" s="28"/>
      <c r="C78" s="28"/>
      <c r="D78" s="33"/>
      <c r="E78" s="32"/>
      <c r="F78" s="29"/>
    </row>
    <row r="79" spans="2:6" ht="15" x14ac:dyDescent="0.2">
      <c r="B79" s="28"/>
      <c r="C79" s="28"/>
      <c r="D79" s="33"/>
      <c r="E79" s="32"/>
      <c r="F79" s="29"/>
    </row>
    <row r="80" spans="2:6" ht="15" x14ac:dyDescent="0.2">
      <c r="B80" s="28"/>
      <c r="C80" s="28"/>
      <c r="D80" s="33"/>
      <c r="E80" s="32"/>
      <c r="F80" s="29"/>
    </row>
    <row r="81" spans="2:6" ht="15" x14ac:dyDescent="0.2">
      <c r="B81" s="28"/>
      <c r="C81" s="28"/>
      <c r="D81" s="33"/>
      <c r="E81" s="32"/>
      <c r="F81" s="29"/>
    </row>
    <row r="82" spans="2:6" ht="15" x14ac:dyDescent="0.2">
      <c r="B82" s="28"/>
      <c r="C82" s="28"/>
      <c r="D82" s="33"/>
      <c r="E82" s="32"/>
      <c r="F82" s="29"/>
    </row>
    <row r="83" spans="2:6" ht="15" x14ac:dyDescent="0.2">
      <c r="B83" s="28"/>
      <c r="C83" s="28"/>
      <c r="D83" s="33"/>
      <c r="E83" s="32"/>
      <c r="F83" s="29"/>
    </row>
    <row r="84" spans="2:6" ht="15" x14ac:dyDescent="0.2">
      <c r="B84" s="28"/>
      <c r="C84" s="28"/>
      <c r="D84" s="33"/>
      <c r="E84" s="32"/>
      <c r="F84" s="29"/>
    </row>
    <row r="85" spans="2:6" ht="15" x14ac:dyDescent="0.2">
      <c r="B85" s="28"/>
      <c r="C85" s="28"/>
      <c r="D85" s="33"/>
      <c r="E85" s="32"/>
      <c r="F85" s="29"/>
    </row>
    <row r="86" spans="2:6" ht="15" x14ac:dyDescent="0.2">
      <c r="B86" s="28"/>
      <c r="C86" s="28"/>
      <c r="D86" s="33"/>
      <c r="E86" s="32"/>
      <c r="F86" s="29"/>
    </row>
    <row r="87" spans="2:6" ht="15" x14ac:dyDescent="0.2">
      <c r="B87" s="28"/>
      <c r="C87" s="28"/>
      <c r="D87" s="33"/>
      <c r="E87" s="32"/>
      <c r="F87" s="29"/>
    </row>
    <row r="88" spans="2:6" ht="15" x14ac:dyDescent="0.2">
      <c r="B88" s="28"/>
      <c r="C88" s="28"/>
      <c r="D88" s="33"/>
      <c r="E88" s="32"/>
      <c r="F88" s="29"/>
    </row>
    <row r="89" spans="2:6" ht="15.75" x14ac:dyDescent="0.25">
      <c r="B89" s="34"/>
      <c r="C89" s="34"/>
      <c r="D89" s="33"/>
      <c r="E89" s="32"/>
      <c r="F89" s="29"/>
    </row>
    <row r="90" spans="2:6" ht="15" x14ac:dyDescent="0.2">
      <c r="B90" s="28"/>
      <c r="C90" s="28"/>
      <c r="D90" s="33"/>
      <c r="E90" s="32"/>
      <c r="F90" s="29"/>
    </row>
    <row r="91" spans="2:6" ht="15" x14ac:dyDescent="0.2">
      <c r="B91" s="28"/>
      <c r="C91" s="28"/>
      <c r="D91" s="33"/>
      <c r="E91" s="32"/>
      <c r="F91" s="29"/>
    </row>
    <row r="92" spans="2:6" ht="15" x14ac:dyDescent="0.2">
      <c r="B92" s="33"/>
      <c r="C92" s="33"/>
      <c r="D92" s="33"/>
      <c r="E92" s="32"/>
      <c r="F92" s="29"/>
    </row>
    <row r="93" spans="2:6" ht="15" x14ac:dyDescent="0.2">
      <c r="B93" s="33"/>
      <c r="C93" s="33"/>
      <c r="D93" s="33"/>
      <c r="E93" s="32"/>
      <c r="F93" s="29"/>
    </row>
    <row r="94" spans="2:6" ht="15" x14ac:dyDescent="0.2">
      <c r="B94" s="33"/>
      <c r="C94" s="33"/>
      <c r="D94" s="33"/>
      <c r="E94" s="32"/>
      <c r="F94" s="29"/>
    </row>
    <row r="95" spans="2:6" ht="15" x14ac:dyDescent="0.2">
      <c r="B95" s="33"/>
      <c r="C95" s="33"/>
      <c r="D95" s="33"/>
      <c r="E95" s="32"/>
      <c r="F95" s="29"/>
    </row>
    <row r="96" spans="2:6" ht="15" x14ac:dyDescent="0.2">
      <c r="B96" s="33"/>
      <c r="C96" s="33"/>
      <c r="D96" s="33"/>
      <c r="E96" s="32"/>
      <c r="F96" s="29"/>
    </row>
    <row r="97" spans="2:6" ht="15" x14ac:dyDescent="0.2">
      <c r="B97" s="33"/>
      <c r="C97" s="33"/>
      <c r="D97" s="33"/>
      <c r="E97" s="32"/>
      <c r="F97" s="29"/>
    </row>
    <row r="98" spans="2:6" ht="15" x14ac:dyDescent="0.2">
      <c r="B98" s="33"/>
      <c r="C98" s="33"/>
      <c r="D98" s="33"/>
      <c r="E98" s="32"/>
      <c r="F98" s="29"/>
    </row>
    <row r="99" spans="2:6" ht="15" x14ac:dyDescent="0.2">
      <c r="B99" s="33"/>
      <c r="C99" s="33"/>
      <c r="D99" s="27"/>
      <c r="E99" s="32"/>
      <c r="F99" s="29"/>
    </row>
    <row r="100" spans="2:6" ht="15" x14ac:dyDescent="0.2">
      <c r="B100" s="33"/>
      <c r="C100" s="33"/>
      <c r="D100" s="27"/>
      <c r="E100" s="32"/>
      <c r="F100" s="29"/>
    </row>
    <row r="101" spans="2:6" ht="15" x14ac:dyDescent="0.2">
      <c r="B101" s="33"/>
      <c r="C101" s="33"/>
      <c r="D101" s="27"/>
      <c r="E101" s="32"/>
      <c r="F101" s="29"/>
    </row>
    <row r="102" spans="2:6" ht="15" x14ac:dyDescent="0.2">
      <c r="B102" s="33"/>
      <c r="C102" s="33"/>
      <c r="D102" s="27"/>
      <c r="E102" s="32"/>
      <c r="F102" s="29"/>
    </row>
    <row r="103" spans="2:6" ht="15" x14ac:dyDescent="0.2">
      <c r="B103" s="33"/>
      <c r="C103" s="33"/>
      <c r="D103" s="27"/>
      <c r="E103" s="32"/>
      <c r="F103" s="29"/>
    </row>
    <row r="104" spans="2:6" ht="15" x14ac:dyDescent="0.2">
      <c r="B104" s="33"/>
      <c r="C104" s="33"/>
      <c r="D104" s="27"/>
      <c r="E104" s="32"/>
      <c r="F104" s="29"/>
    </row>
    <row r="105" spans="2:6" ht="15" x14ac:dyDescent="0.2">
      <c r="B105" s="33"/>
      <c r="C105" s="33"/>
      <c r="D105" s="27"/>
      <c r="E105" s="32"/>
      <c r="F105" s="29"/>
    </row>
    <row r="106" spans="2:6" ht="15" x14ac:dyDescent="0.2">
      <c r="B106" s="33"/>
      <c r="C106" s="33"/>
      <c r="D106" s="27"/>
      <c r="E106" s="32"/>
      <c r="F106" s="29"/>
    </row>
    <row r="107" spans="2:6" ht="15" x14ac:dyDescent="0.2">
      <c r="B107" s="33"/>
      <c r="C107" s="33"/>
      <c r="D107" s="27"/>
      <c r="E107" s="32"/>
      <c r="F107" s="29"/>
    </row>
    <row r="108" spans="2:6" ht="15" x14ac:dyDescent="0.2">
      <c r="B108" s="33"/>
      <c r="C108" s="33"/>
      <c r="D108" s="27"/>
      <c r="E108" s="32"/>
      <c r="F108" s="29"/>
    </row>
    <row r="109" spans="2:6" ht="15" x14ac:dyDescent="0.2">
      <c r="B109" s="33"/>
      <c r="C109" s="33"/>
      <c r="D109" s="27"/>
      <c r="E109" s="32"/>
      <c r="F109" s="29"/>
    </row>
    <row r="110" spans="2:6" ht="15" x14ac:dyDescent="0.2">
      <c r="B110" s="33"/>
      <c r="C110" s="33"/>
      <c r="D110" s="27"/>
      <c r="E110" s="32"/>
      <c r="F110" s="29"/>
    </row>
    <row r="111" spans="2:6" ht="15" x14ac:dyDescent="0.2">
      <c r="B111" s="33"/>
      <c r="C111" s="33"/>
      <c r="D111" s="27"/>
      <c r="E111" s="32"/>
      <c r="F111" s="29"/>
    </row>
    <row r="112" spans="2:6" ht="15" x14ac:dyDescent="0.2">
      <c r="B112" s="33"/>
      <c r="C112" s="33"/>
      <c r="D112" s="27"/>
      <c r="E112" s="32"/>
      <c r="F112" s="29"/>
    </row>
    <row r="113" spans="2:6" ht="15" x14ac:dyDescent="0.2">
      <c r="B113" s="33"/>
      <c r="C113" s="33"/>
      <c r="D113" s="27"/>
      <c r="E113" s="32"/>
      <c r="F113" s="29"/>
    </row>
    <row r="114" spans="2:6" ht="15" x14ac:dyDescent="0.2">
      <c r="B114" s="33"/>
      <c r="C114" s="33"/>
      <c r="D114" s="27"/>
      <c r="E114" s="32"/>
      <c r="F114" s="29"/>
    </row>
    <row r="115" spans="2:6" ht="15" x14ac:dyDescent="0.2">
      <c r="B115" s="33"/>
      <c r="C115" s="33"/>
      <c r="D115" s="27"/>
      <c r="E115" s="32"/>
      <c r="F115" s="29"/>
    </row>
    <row r="116" spans="2:6" ht="15" x14ac:dyDescent="0.2">
      <c r="B116" s="33"/>
      <c r="C116" s="33"/>
      <c r="D116" s="27"/>
      <c r="E116" s="32"/>
      <c r="F116" s="29"/>
    </row>
    <row r="117" spans="2:6" ht="15" x14ac:dyDescent="0.2">
      <c r="B117" s="33"/>
      <c r="C117" s="33"/>
      <c r="D117" s="27"/>
      <c r="E117" s="32"/>
      <c r="F117" s="29"/>
    </row>
    <row r="118" spans="2:6" ht="15" x14ac:dyDescent="0.2">
      <c r="B118" s="33"/>
      <c r="C118" s="33"/>
      <c r="D118" s="27"/>
      <c r="E118" s="32"/>
      <c r="F118" s="29"/>
    </row>
    <row r="119" spans="2:6" ht="15" x14ac:dyDescent="0.2">
      <c r="B119" s="33"/>
      <c r="C119" s="33"/>
      <c r="D119" s="27"/>
      <c r="E119" s="32"/>
      <c r="F119" s="29"/>
    </row>
    <row r="120" spans="2:6" ht="15" x14ac:dyDescent="0.2">
      <c r="B120" s="33"/>
      <c r="C120" s="33"/>
      <c r="D120" s="27"/>
      <c r="E120" s="32"/>
      <c r="F120" s="29"/>
    </row>
    <row r="121" spans="2:6" ht="15" x14ac:dyDescent="0.2">
      <c r="B121" s="33"/>
      <c r="C121" s="33"/>
      <c r="D121" s="27"/>
      <c r="E121" s="32"/>
      <c r="F121" s="29"/>
    </row>
    <row r="122" spans="2:6" ht="15" x14ac:dyDescent="0.2">
      <c r="B122" s="33"/>
      <c r="C122" s="33"/>
      <c r="D122" s="27"/>
      <c r="E122" s="32"/>
      <c r="F122" s="29"/>
    </row>
    <row r="123" spans="2:6" ht="15" x14ac:dyDescent="0.2">
      <c r="B123" s="33"/>
      <c r="C123" s="33"/>
      <c r="D123" s="27"/>
      <c r="E123" s="32"/>
      <c r="F123" s="29"/>
    </row>
    <row r="124" spans="2:6" ht="15" x14ac:dyDescent="0.2">
      <c r="B124" s="33"/>
      <c r="C124" s="33"/>
      <c r="D124" s="27"/>
      <c r="E124" s="32"/>
      <c r="F124" s="29"/>
    </row>
    <row r="125" spans="2:6" ht="15" x14ac:dyDescent="0.2">
      <c r="B125" s="33"/>
      <c r="C125" s="33"/>
      <c r="D125" s="27"/>
      <c r="E125" s="32"/>
      <c r="F125" s="29"/>
    </row>
    <row r="126" spans="2:6" ht="15" x14ac:dyDescent="0.2">
      <c r="B126" s="33"/>
      <c r="C126" s="33"/>
      <c r="D126" s="27"/>
      <c r="E126" s="32"/>
      <c r="F126" s="29"/>
    </row>
    <row r="127" spans="2:6" ht="15" x14ac:dyDescent="0.2">
      <c r="B127" s="33"/>
      <c r="C127" s="33"/>
      <c r="D127" s="27"/>
      <c r="E127" s="32"/>
      <c r="F127" s="29"/>
    </row>
    <row r="128" spans="2:6" ht="15" x14ac:dyDescent="0.2">
      <c r="B128" s="33"/>
      <c r="C128" s="33"/>
      <c r="D128" s="27"/>
      <c r="E128" s="32"/>
      <c r="F128" s="29"/>
    </row>
    <row r="129" spans="2:6" ht="15" x14ac:dyDescent="0.2">
      <c r="B129" s="33"/>
      <c r="C129" s="33"/>
      <c r="D129" s="27"/>
      <c r="E129" s="32"/>
      <c r="F129" s="29"/>
    </row>
    <row r="130" spans="2:6" ht="15" x14ac:dyDescent="0.2">
      <c r="B130" s="33"/>
      <c r="C130" s="33"/>
      <c r="D130" s="27"/>
      <c r="E130" s="32"/>
      <c r="F130" s="29"/>
    </row>
    <row r="131" spans="2:6" ht="15" x14ac:dyDescent="0.2">
      <c r="B131" s="33"/>
      <c r="C131" s="33"/>
      <c r="D131" s="27"/>
      <c r="E131" s="32"/>
      <c r="F131" s="29"/>
    </row>
    <row r="132" spans="2:6" ht="15" x14ac:dyDescent="0.2">
      <c r="B132" s="33"/>
      <c r="C132" s="33"/>
      <c r="D132" s="27"/>
      <c r="E132" s="32"/>
      <c r="F132" s="29"/>
    </row>
    <row r="133" spans="2:6" ht="15" x14ac:dyDescent="0.2">
      <c r="B133" s="33"/>
      <c r="C133" s="33"/>
      <c r="D133" s="27"/>
      <c r="E133" s="32"/>
      <c r="F133" s="29"/>
    </row>
    <row r="134" spans="2:6" ht="15" x14ac:dyDescent="0.2">
      <c r="B134" s="33"/>
      <c r="C134" s="33"/>
      <c r="D134" s="27"/>
      <c r="E134" s="32"/>
      <c r="F134" s="29"/>
    </row>
    <row r="135" spans="2:6" ht="15" x14ac:dyDescent="0.2">
      <c r="B135" s="33"/>
      <c r="C135" s="33"/>
      <c r="D135" s="27"/>
      <c r="E135" s="32"/>
      <c r="F135" s="29"/>
    </row>
    <row r="136" spans="2:6" ht="15" x14ac:dyDescent="0.2">
      <c r="B136" s="33"/>
      <c r="C136" s="33"/>
      <c r="D136" s="27"/>
      <c r="E136" s="32"/>
      <c r="F136" s="29"/>
    </row>
    <row r="137" spans="2:6" ht="15" x14ac:dyDescent="0.2">
      <c r="B137" s="33"/>
      <c r="C137" s="33"/>
      <c r="D137" s="27"/>
      <c r="E137" s="32"/>
      <c r="F137" s="29"/>
    </row>
    <row r="138" spans="2:6" ht="15" x14ac:dyDescent="0.2">
      <c r="B138" s="33"/>
      <c r="C138" s="33"/>
      <c r="D138" s="27"/>
      <c r="E138" s="32"/>
      <c r="F138" s="29"/>
    </row>
    <row r="139" spans="2:6" ht="15" x14ac:dyDescent="0.2">
      <c r="B139" s="33"/>
      <c r="C139" s="33"/>
      <c r="D139" s="27"/>
      <c r="E139" s="32"/>
      <c r="F139" s="29"/>
    </row>
    <row r="140" spans="2:6" ht="15" x14ac:dyDescent="0.2">
      <c r="B140" s="33"/>
      <c r="C140" s="33"/>
      <c r="D140" s="27"/>
      <c r="E140" s="32"/>
      <c r="F140" s="29"/>
    </row>
    <row r="141" spans="2:6" ht="15" x14ac:dyDescent="0.2">
      <c r="B141" s="33"/>
      <c r="C141" s="33"/>
      <c r="D141" s="27"/>
      <c r="E141" s="32"/>
      <c r="F141" s="29"/>
    </row>
    <row r="142" spans="2:6" ht="15" x14ac:dyDescent="0.2">
      <c r="B142" s="33"/>
      <c r="C142" s="33"/>
      <c r="D142" s="27"/>
      <c r="E142" s="32"/>
      <c r="F142" s="29"/>
    </row>
    <row r="143" spans="2:6" ht="15" x14ac:dyDescent="0.2">
      <c r="B143" s="33"/>
      <c r="C143" s="33"/>
      <c r="D143" s="27"/>
      <c r="E143" s="32"/>
      <c r="F143" s="29"/>
    </row>
    <row r="144" spans="2:6" ht="15" x14ac:dyDescent="0.2">
      <c r="B144" s="33"/>
      <c r="C144" s="33"/>
      <c r="D144" s="27"/>
      <c r="E144" s="32"/>
      <c r="F144" s="29"/>
    </row>
    <row r="145" spans="2:6" ht="15" x14ac:dyDescent="0.2">
      <c r="B145" s="33"/>
      <c r="C145" s="33"/>
      <c r="D145" s="27"/>
      <c r="E145" s="32"/>
      <c r="F145" s="29"/>
    </row>
    <row r="146" spans="2:6" ht="15.75" x14ac:dyDescent="0.25">
      <c r="B146" s="35"/>
      <c r="C146" s="35"/>
      <c r="D146" s="27"/>
      <c r="E146" s="32"/>
      <c r="F146" s="29"/>
    </row>
    <row r="147" spans="2:6" ht="15" x14ac:dyDescent="0.2">
      <c r="B147" s="33"/>
      <c r="C147" s="33"/>
      <c r="D147" s="27"/>
      <c r="E147" s="32"/>
      <c r="F147" s="29"/>
    </row>
    <row r="148" spans="2:6" ht="15" x14ac:dyDescent="0.2">
      <c r="B148" s="28"/>
      <c r="C148" s="28"/>
      <c r="D148" s="27"/>
      <c r="E148" s="32"/>
      <c r="F148" s="29"/>
    </row>
    <row r="149" spans="2:6" ht="15" x14ac:dyDescent="0.2">
      <c r="B149" s="28"/>
      <c r="C149" s="28"/>
      <c r="D149" s="27"/>
      <c r="E149" s="32"/>
      <c r="F149" s="29"/>
    </row>
    <row r="150" spans="2:6" ht="15" x14ac:dyDescent="0.2">
      <c r="B150" s="28"/>
      <c r="C150" s="28"/>
      <c r="D150" s="27"/>
      <c r="E150" s="32"/>
      <c r="F150" s="29"/>
    </row>
    <row r="151" spans="2:6" ht="15" x14ac:dyDescent="0.2">
      <c r="B151" s="28"/>
      <c r="C151" s="28"/>
      <c r="D151" s="27"/>
      <c r="E151" s="32"/>
      <c r="F151" s="29"/>
    </row>
    <row r="152" spans="2:6" x14ac:dyDescent="0.2">
      <c r="B152" s="36"/>
      <c r="C152" s="36"/>
      <c r="E152" s="37"/>
      <c r="F152" s="38"/>
    </row>
    <row r="153" spans="2:6" x14ac:dyDescent="0.2">
      <c r="B153" s="36"/>
      <c r="C153" s="36"/>
      <c r="E153" s="37"/>
      <c r="F153" s="38"/>
    </row>
    <row r="154" spans="2:6" x14ac:dyDescent="0.2">
      <c r="B154" s="36"/>
      <c r="C154" s="36"/>
      <c r="E154" s="37"/>
      <c r="F154" s="38"/>
    </row>
    <row r="155" spans="2:6" x14ac:dyDescent="0.2">
      <c r="B155" s="36"/>
      <c r="C155" s="36"/>
      <c r="E155" s="37"/>
      <c r="F155" s="38"/>
    </row>
    <row r="156" spans="2:6" x14ac:dyDescent="0.2">
      <c r="B156" s="36"/>
      <c r="C156" s="36"/>
      <c r="E156" s="37"/>
      <c r="F156" s="38"/>
    </row>
    <row r="157" spans="2:6" x14ac:dyDescent="0.2">
      <c r="B157" s="36"/>
      <c r="C157" s="36"/>
      <c r="E157" s="37"/>
      <c r="F157" s="38"/>
    </row>
    <row r="158" spans="2:6" x14ac:dyDescent="0.2">
      <c r="B158" s="36"/>
      <c r="C158" s="36"/>
      <c r="E158" s="37"/>
      <c r="F158" s="38"/>
    </row>
    <row r="159" spans="2:6" x14ac:dyDescent="0.2">
      <c r="B159" s="36"/>
      <c r="C159" s="36"/>
      <c r="E159" s="37"/>
      <c r="F159" s="38"/>
    </row>
    <row r="160" spans="2:6" x14ac:dyDescent="0.2">
      <c r="B160" s="36"/>
      <c r="C160" s="36"/>
      <c r="E160" s="37"/>
      <c r="F160" s="38"/>
    </row>
    <row r="161" spans="2:6" x14ac:dyDescent="0.2">
      <c r="B161" s="36"/>
      <c r="C161" s="36"/>
      <c r="E161" s="37"/>
      <c r="F161" s="38"/>
    </row>
    <row r="162" spans="2:6" x14ac:dyDescent="0.2">
      <c r="B162" s="36"/>
      <c r="C162" s="36"/>
      <c r="E162" s="37"/>
      <c r="F162" s="38"/>
    </row>
    <row r="163" spans="2:6" x14ac:dyDescent="0.2">
      <c r="B163" s="36"/>
      <c r="C163" s="36"/>
      <c r="E163" s="37"/>
      <c r="F163" s="38"/>
    </row>
    <row r="164" spans="2:6" x14ac:dyDescent="0.2">
      <c r="B164" s="36"/>
      <c r="C164" s="36"/>
      <c r="E164" s="37"/>
      <c r="F164" s="38"/>
    </row>
    <row r="165" spans="2:6" x14ac:dyDescent="0.2">
      <c r="B165" s="36"/>
      <c r="C165" s="36"/>
      <c r="E165" s="37"/>
      <c r="F165" s="38"/>
    </row>
    <row r="166" spans="2:6" x14ac:dyDescent="0.2">
      <c r="B166" s="36"/>
      <c r="C166" s="36"/>
      <c r="E166" s="37"/>
      <c r="F166" s="38"/>
    </row>
    <row r="167" spans="2:6" x14ac:dyDescent="0.2">
      <c r="B167" s="36"/>
      <c r="C167" s="36"/>
      <c r="E167" s="37"/>
      <c r="F167" s="38"/>
    </row>
    <row r="168" spans="2:6" x14ac:dyDescent="0.2">
      <c r="B168" s="36"/>
      <c r="C168" s="36"/>
      <c r="E168" s="37"/>
      <c r="F168" s="38"/>
    </row>
    <row r="169" spans="2:6" x14ac:dyDescent="0.2">
      <c r="B169" s="36"/>
      <c r="C169" s="36"/>
      <c r="E169" s="37"/>
      <c r="F169" s="38"/>
    </row>
    <row r="170" spans="2:6" x14ac:dyDescent="0.2">
      <c r="B170" s="36"/>
      <c r="C170" s="36"/>
      <c r="E170" s="37"/>
      <c r="F170" s="38"/>
    </row>
    <row r="171" spans="2:6" x14ac:dyDescent="0.2">
      <c r="B171" s="36"/>
      <c r="C171" s="36"/>
      <c r="E171" s="37"/>
      <c r="F171" s="38"/>
    </row>
    <row r="172" spans="2:6" x14ac:dyDescent="0.2">
      <c r="B172" s="36"/>
      <c r="C172" s="36"/>
      <c r="E172" s="37"/>
      <c r="F172" s="38"/>
    </row>
    <row r="173" spans="2:6" x14ac:dyDescent="0.2">
      <c r="B173" s="36"/>
      <c r="C173" s="36"/>
      <c r="E173" s="37"/>
      <c r="F173" s="38"/>
    </row>
    <row r="174" spans="2:6" x14ac:dyDescent="0.2">
      <c r="B174" s="36"/>
      <c r="C174" s="36"/>
      <c r="E174" s="37"/>
      <c r="F174" s="38"/>
    </row>
    <row r="175" spans="2:6" x14ac:dyDescent="0.2">
      <c r="B175" s="36"/>
      <c r="C175" s="36"/>
      <c r="E175" s="37"/>
      <c r="F175" s="38"/>
    </row>
    <row r="176" spans="2:6" x14ac:dyDescent="0.2">
      <c r="B176" s="36"/>
      <c r="C176" s="36"/>
      <c r="E176" s="37"/>
      <c r="F176" s="38"/>
    </row>
    <row r="177" spans="2:6" x14ac:dyDescent="0.2">
      <c r="B177" s="36"/>
      <c r="C177" s="36"/>
      <c r="E177" s="37"/>
      <c r="F177" s="38"/>
    </row>
    <row r="178" spans="2:6" x14ac:dyDescent="0.2">
      <c r="B178" s="36"/>
      <c r="C178" s="36"/>
      <c r="E178" s="37"/>
      <c r="F178" s="38"/>
    </row>
    <row r="179" spans="2:6" x14ac:dyDescent="0.2">
      <c r="B179" s="36"/>
      <c r="C179" s="36"/>
      <c r="E179" s="36"/>
      <c r="F179" s="38"/>
    </row>
    <row r="180" spans="2:6" x14ac:dyDescent="0.2">
      <c r="B180" s="36"/>
      <c r="C180" s="36"/>
      <c r="E180" s="36"/>
      <c r="F180" s="38"/>
    </row>
    <row r="181" spans="2:6" x14ac:dyDescent="0.2">
      <c r="B181" s="36"/>
      <c r="C181" s="36"/>
      <c r="E181" s="36"/>
      <c r="F181" s="38"/>
    </row>
    <row r="182" spans="2:6" x14ac:dyDescent="0.2">
      <c r="B182" s="36"/>
      <c r="C182" s="36"/>
      <c r="E182" s="36"/>
      <c r="F182" s="38"/>
    </row>
    <row r="183" spans="2:6" x14ac:dyDescent="0.2">
      <c r="B183" s="36"/>
      <c r="C183" s="36"/>
      <c r="E183" s="36"/>
      <c r="F183" s="38"/>
    </row>
    <row r="184" spans="2:6" x14ac:dyDescent="0.2">
      <c r="B184" s="36"/>
      <c r="C184" s="36"/>
      <c r="E184" s="36"/>
      <c r="F184" s="38"/>
    </row>
    <row r="185" spans="2:6" x14ac:dyDescent="0.2">
      <c r="B185" s="36"/>
      <c r="C185" s="36"/>
      <c r="E185" s="36"/>
      <c r="F185" s="38"/>
    </row>
    <row r="186" spans="2:6" x14ac:dyDescent="0.2">
      <c r="B186" s="36"/>
      <c r="C186" s="36"/>
      <c r="E186" s="36"/>
      <c r="F186" s="38"/>
    </row>
    <row r="187" spans="2:6" x14ac:dyDescent="0.2">
      <c r="B187" s="36"/>
      <c r="C187" s="36"/>
      <c r="E187" s="36"/>
      <c r="F187" s="38"/>
    </row>
    <row r="188" spans="2:6" x14ac:dyDescent="0.2">
      <c r="B188" s="36"/>
      <c r="C188" s="36"/>
      <c r="E188" s="36"/>
      <c r="F188" s="38"/>
    </row>
    <row r="189" spans="2:6" x14ac:dyDescent="0.2">
      <c r="B189" s="36"/>
      <c r="C189" s="36"/>
      <c r="E189" s="36"/>
      <c r="F189" s="38"/>
    </row>
    <row r="190" spans="2:6" x14ac:dyDescent="0.2">
      <c r="B190" s="39"/>
      <c r="C190" s="39"/>
      <c r="E190" s="36"/>
      <c r="F190" s="38"/>
    </row>
    <row r="191" spans="2:6" x14ac:dyDescent="0.2">
      <c r="B191" s="36"/>
      <c r="C191" s="36"/>
      <c r="E191" s="36"/>
      <c r="F191" s="38"/>
    </row>
    <row r="192" spans="2:6" x14ac:dyDescent="0.2">
      <c r="B192" s="36"/>
      <c r="C192" s="36"/>
      <c r="E192" s="36"/>
      <c r="F192" s="38"/>
    </row>
    <row r="193" spans="2:6" x14ac:dyDescent="0.2">
      <c r="B193" s="36"/>
      <c r="C193" s="36"/>
      <c r="E193" s="36"/>
      <c r="F193" s="38"/>
    </row>
    <row r="194" spans="2:6" x14ac:dyDescent="0.2">
      <c r="B194" s="39"/>
      <c r="C194" s="39"/>
      <c r="E194" s="36"/>
      <c r="F194" s="38"/>
    </row>
    <row r="195" spans="2:6" x14ac:dyDescent="0.2">
      <c r="B195" s="36"/>
      <c r="C195" s="36"/>
      <c r="E195" s="36"/>
      <c r="F195" s="38"/>
    </row>
    <row r="196" spans="2:6" x14ac:dyDescent="0.2">
      <c r="B196" s="36"/>
      <c r="C196" s="36"/>
      <c r="E196" s="36"/>
      <c r="F196" s="38"/>
    </row>
    <row r="197" spans="2:6" x14ac:dyDescent="0.2">
      <c r="B197" s="36"/>
      <c r="C197" s="36"/>
      <c r="E197" s="36"/>
      <c r="F197" s="38"/>
    </row>
    <row r="198" spans="2:6" x14ac:dyDescent="0.2">
      <c r="B198" s="36"/>
      <c r="C198" s="36"/>
      <c r="E198" s="36"/>
      <c r="F198" s="38"/>
    </row>
    <row r="199" spans="2:6" x14ac:dyDescent="0.2">
      <c r="B199" s="36"/>
      <c r="C199" s="36"/>
      <c r="E199" s="36"/>
      <c r="F199" s="38"/>
    </row>
    <row r="200" spans="2:6" x14ac:dyDescent="0.2">
      <c r="B200" s="36"/>
      <c r="C200" s="36"/>
      <c r="E200" s="36"/>
      <c r="F200" s="38"/>
    </row>
    <row r="201" spans="2:6" x14ac:dyDescent="0.2">
      <c r="B201" s="36"/>
      <c r="C201" s="36"/>
      <c r="E201" s="36"/>
      <c r="F201" s="38"/>
    </row>
    <row r="202" spans="2:6" x14ac:dyDescent="0.2">
      <c r="B202" s="36"/>
      <c r="C202" s="36"/>
      <c r="E202" s="36"/>
      <c r="F202" s="38"/>
    </row>
    <row r="203" spans="2:6" x14ac:dyDescent="0.2">
      <c r="B203" s="36"/>
      <c r="C203" s="36"/>
      <c r="E203" s="36"/>
      <c r="F203" s="38"/>
    </row>
    <row r="204" spans="2:6" x14ac:dyDescent="0.2">
      <c r="B204" s="36"/>
      <c r="C204" s="36"/>
      <c r="E204" s="36"/>
      <c r="F204" s="38"/>
    </row>
    <row r="205" spans="2:6" x14ac:dyDescent="0.2">
      <c r="B205" s="36"/>
      <c r="C205" s="36"/>
      <c r="E205" s="36"/>
      <c r="F205" s="38"/>
    </row>
    <row r="206" spans="2:6" x14ac:dyDescent="0.2">
      <c r="B206" s="36"/>
      <c r="C206" s="36"/>
      <c r="E206" s="36"/>
      <c r="F206" s="38"/>
    </row>
    <row r="207" spans="2:6" x14ac:dyDescent="0.2">
      <c r="B207" s="36"/>
      <c r="C207" s="36"/>
      <c r="E207" s="36"/>
      <c r="F207" s="38"/>
    </row>
    <row r="208" spans="2:6" x14ac:dyDescent="0.2">
      <c r="B208" s="36"/>
      <c r="C208" s="36"/>
      <c r="E208" s="36"/>
      <c r="F208" s="38"/>
    </row>
    <row r="209" spans="2:6" x14ac:dyDescent="0.2">
      <c r="B209" s="36"/>
      <c r="C209" s="36"/>
      <c r="E209" s="36"/>
      <c r="F209" s="38"/>
    </row>
    <row r="210" spans="2:6" x14ac:dyDescent="0.2">
      <c r="B210" s="36"/>
      <c r="C210" s="36"/>
      <c r="E210" s="36"/>
      <c r="F210" s="38"/>
    </row>
    <row r="211" spans="2:6" x14ac:dyDescent="0.2">
      <c r="B211" s="36"/>
      <c r="C211" s="36"/>
      <c r="E211" s="36"/>
      <c r="F211" s="38"/>
    </row>
    <row r="212" spans="2:6" x14ac:dyDescent="0.2">
      <c r="B212" s="36"/>
      <c r="C212" s="36"/>
      <c r="E212" s="36"/>
      <c r="F212" s="38"/>
    </row>
    <row r="213" spans="2:6" x14ac:dyDescent="0.2">
      <c r="B213" s="36"/>
      <c r="C213" s="36"/>
      <c r="E213" s="36"/>
      <c r="F213" s="38"/>
    </row>
    <row r="214" spans="2:6" x14ac:dyDescent="0.2">
      <c r="B214" s="36"/>
      <c r="C214" s="36"/>
      <c r="E214" s="36"/>
      <c r="F214" s="38"/>
    </row>
    <row r="215" spans="2:6" x14ac:dyDescent="0.2">
      <c r="B215" s="36"/>
      <c r="C215" s="36"/>
      <c r="E215" s="36"/>
      <c r="F215" s="38"/>
    </row>
    <row r="216" spans="2:6" x14ac:dyDescent="0.2">
      <c r="B216" s="36"/>
      <c r="C216" s="36"/>
      <c r="E216" s="36"/>
      <c r="F216" s="38"/>
    </row>
    <row r="217" spans="2:6" x14ac:dyDescent="0.2">
      <c r="B217" s="36"/>
      <c r="C217" s="36"/>
      <c r="E217" s="36"/>
      <c r="F217" s="38"/>
    </row>
    <row r="218" spans="2:6" x14ac:dyDescent="0.2">
      <c r="B218" s="36"/>
      <c r="C218" s="36"/>
      <c r="E218" s="36"/>
      <c r="F218" s="38"/>
    </row>
    <row r="219" spans="2:6" x14ac:dyDescent="0.2">
      <c r="B219" s="36"/>
      <c r="C219" s="36"/>
      <c r="E219" s="36"/>
      <c r="F219" s="38"/>
    </row>
    <row r="220" spans="2:6" x14ac:dyDescent="0.2">
      <c r="B220" s="36"/>
      <c r="C220" s="36"/>
      <c r="E220" s="36"/>
      <c r="F220" s="38"/>
    </row>
    <row r="221" spans="2:6" x14ac:dyDescent="0.2">
      <c r="B221" s="36"/>
      <c r="C221" s="36"/>
      <c r="E221" s="36"/>
      <c r="F221" s="38"/>
    </row>
    <row r="222" spans="2:6" x14ac:dyDescent="0.2">
      <c r="B222" s="36"/>
      <c r="C222" s="36"/>
      <c r="E222" s="36"/>
      <c r="F222" s="38"/>
    </row>
    <row r="223" spans="2:6" x14ac:dyDescent="0.2">
      <c r="B223" s="36"/>
      <c r="C223" s="36"/>
      <c r="E223" s="36"/>
      <c r="F223" s="38"/>
    </row>
    <row r="224" spans="2:6" x14ac:dyDescent="0.2">
      <c r="B224" s="36"/>
      <c r="C224" s="36"/>
      <c r="E224" s="36"/>
      <c r="F224" s="38"/>
    </row>
    <row r="225" spans="2:6" x14ac:dyDescent="0.2">
      <c r="B225" s="36"/>
      <c r="C225" s="36"/>
      <c r="E225" s="36"/>
      <c r="F225" s="38"/>
    </row>
    <row r="226" spans="2:6" x14ac:dyDescent="0.2">
      <c r="B226" s="36"/>
      <c r="C226" s="36"/>
      <c r="E226" s="36"/>
      <c r="F226" s="38"/>
    </row>
    <row r="227" spans="2:6" x14ac:dyDescent="0.2">
      <c r="B227" s="36"/>
      <c r="C227" s="36"/>
      <c r="E227" s="36"/>
      <c r="F227" s="38"/>
    </row>
    <row r="228" spans="2:6" x14ac:dyDescent="0.2">
      <c r="B228" s="36"/>
      <c r="C228" s="36"/>
      <c r="E228" s="36"/>
      <c r="F228" s="38"/>
    </row>
    <row r="229" spans="2:6" x14ac:dyDescent="0.2">
      <c r="B229" s="36"/>
      <c r="C229" s="36"/>
      <c r="E229" s="36"/>
      <c r="F229" s="38"/>
    </row>
    <row r="230" spans="2:6" x14ac:dyDescent="0.2">
      <c r="B230" s="36"/>
      <c r="C230" s="36"/>
      <c r="E230" s="36"/>
      <c r="F230" s="38"/>
    </row>
    <row r="231" spans="2:6" x14ac:dyDescent="0.2">
      <c r="B231" s="36"/>
      <c r="C231" s="36"/>
      <c r="E231" s="36"/>
      <c r="F231" s="38"/>
    </row>
    <row r="232" spans="2:6" x14ac:dyDescent="0.2">
      <c r="B232" s="36"/>
      <c r="C232" s="36"/>
      <c r="E232" s="36"/>
      <c r="F232" s="38"/>
    </row>
    <row r="233" spans="2:6" x14ac:dyDescent="0.2">
      <c r="B233" s="36"/>
      <c r="C233" s="36"/>
      <c r="E233" s="36"/>
      <c r="F233" s="38"/>
    </row>
    <row r="234" spans="2:6" x14ac:dyDescent="0.2">
      <c r="B234" s="36"/>
      <c r="C234" s="36"/>
      <c r="E234" s="36"/>
      <c r="F234" s="38"/>
    </row>
    <row r="235" spans="2:6" x14ac:dyDescent="0.2">
      <c r="B235" s="36"/>
      <c r="C235" s="36"/>
      <c r="E235" s="36"/>
      <c r="F235" s="38"/>
    </row>
    <row r="236" spans="2:6" x14ac:dyDescent="0.2">
      <c r="B236" s="36"/>
      <c r="C236" s="36"/>
      <c r="E236" s="36"/>
      <c r="F236" s="38"/>
    </row>
    <row r="237" spans="2:6" x14ac:dyDescent="0.2">
      <c r="B237" s="36"/>
      <c r="C237" s="36"/>
      <c r="E237" s="36"/>
      <c r="F237" s="38"/>
    </row>
    <row r="238" spans="2:6" x14ac:dyDescent="0.2">
      <c r="B238" s="36"/>
      <c r="C238" s="36"/>
      <c r="E238" s="36"/>
      <c r="F238" s="38"/>
    </row>
    <row r="239" spans="2:6" x14ac:dyDescent="0.2">
      <c r="B239" s="36"/>
      <c r="C239" s="36"/>
      <c r="E239" s="36"/>
      <c r="F239" s="38"/>
    </row>
    <row r="240" spans="2:6" x14ac:dyDescent="0.2">
      <c r="B240" s="36"/>
      <c r="C240" s="36"/>
      <c r="E240" s="36"/>
      <c r="F240" s="38"/>
    </row>
    <row r="241" spans="2:6" x14ac:dyDescent="0.2">
      <c r="B241" s="36"/>
      <c r="C241" s="36"/>
      <c r="E241" s="36"/>
      <c r="F241" s="38"/>
    </row>
    <row r="242" spans="2:6" x14ac:dyDescent="0.2">
      <c r="B242" s="36"/>
      <c r="C242" s="36"/>
      <c r="E242" s="36"/>
      <c r="F242" s="38"/>
    </row>
    <row r="243" spans="2:6" x14ac:dyDescent="0.2">
      <c r="B243" s="36"/>
      <c r="C243" s="36"/>
      <c r="E243" s="36"/>
      <c r="F243" s="38"/>
    </row>
    <row r="244" spans="2:6" x14ac:dyDescent="0.2">
      <c r="B244" s="36"/>
      <c r="C244" s="36"/>
      <c r="E244" s="36"/>
      <c r="F244" s="38"/>
    </row>
    <row r="245" spans="2:6" x14ac:dyDescent="0.2">
      <c r="B245" s="36"/>
      <c r="C245" s="36"/>
      <c r="E245" s="36"/>
      <c r="F245" s="38"/>
    </row>
    <row r="246" spans="2:6" x14ac:dyDescent="0.2">
      <c r="B246" s="36"/>
      <c r="C246" s="36"/>
      <c r="E246" s="36"/>
      <c r="F246" s="38"/>
    </row>
    <row r="247" spans="2:6" x14ac:dyDescent="0.2">
      <c r="B247" s="36"/>
      <c r="C247" s="36"/>
      <c r="E247" s="36"/>
      <c r="F247" s="38"/>
    </row>
    <row r="248" spans="2:6" x14ac:dyDescent="0.2">
      <c r="B248" s="36"/>
      <c r="C248" s="36"/>
      <c r="E248" s="36"/>
      <c r="F248" s="38"/>
    </row>
    <row r="249" spans="2:6" x14ac:dyDescent="0.2">
      <c r="B249" s="36"/>
      <c r="C249" s="36"/>
      <c r="E249" s="36"/>
      <c r="F249" s="38"/>
    </row>
    <row r="250" spans="2:6" x14ac:dyDescent="0.2">
      <c r="B250" s="36"/>
      <c r="C250" s="36"/>
      <c r="E250" s="36"/>
      <c r="F250" s="38"/>
    </row>
    <row r="251" spans="2:6" x14ac:dyDescent="0.2">
      <c r="B251" s="36"/>
      <c r="C251" s="36"/>
      <c r="E251" s="36"/>
      <c r="F251" s="38"/>
    </row>
    <row r="252" spans="2:6" x14ac:dyDescent="0.2">
      <c r="B252" s="36"/>
      <c r="C252" s="36"/>
      <c r="E252" s="36"/>
      <c r="F252" s="38"/>
    </row>
    <row r="253" spans="2:6" x14ac:dyDescent="0.2">
      <c r="B253" s="36"/>
      <c r="C253" s="36"/>
      <c r="E253" s="36"/>
      <c r="F253" s="38"/>
    </row>
    <row r="254" spans="2:6" x14ac:dyDescent="0.2">
      <c r="B254" s="36"/>
      <c r="C254" s="36"/>
      <c r="E254" s="36"/>
      <c r="F254" s="38"/>
    </row>
    <row r="255" spans="2:6" x14ac:dyDescent="0.2">
      <c r="B255" s="36"/>
      <c r="C255" s="36"/>
      <c r="E255" s="36"/>
      <c r="F255" s="38"/>
    </row>
    <row r="256" spans="2:6" x14ac:dyDescent="0.2">
      <c r="B256" s="36"/>
      <c r="C256" s="36"/>
      <c r="E256" s="36"/>
      <c r="F256" s="38"/>
    </row>
    <row r="257" spans="2:6" x14ac:dyDescent="0.2">
      <c r="B257" s="36"/>
      <c r="C257" s="36"/>
      <c r="E257" s="36"/>
      <c r="F257" s="38"/>
    </row>
    <row r="258" spans="2:6" x14ac:dyDescent="0.2">
      <c r="B258" s="36"/>
      <c r="C258" s="36"/>
      <c r="E258" s="36"/>
      <c r="F258" s="38"/>
    </row>
    <row r="259" spans="2:6" x14ac:dyDescent="0.2">
      <c r="B259" s="36"/>
      <c r="C259" s="36"/>
      <c r="E259" s="36"/>
      <c r="F259" s="38"/>
    </row>
    <row r="260" spans="2:6" x14ac:dyDescent="0.2">
      <c r="B260" s="36"/>
      <c r="C260" s="36"/>
      <c r="E260" s="36"/>
      <c r="F260" s="38"/>
    </row>
    <row r="261" spans="2:6" x14ac:dyDescent="0.2">
      <c r="B261" s="36"/>
      <c r="C261" s="36"/>
      <c r="E261" s="36"/>
      <c r="F261" s="38"/>
    </row>
    <row r="262" spans="2:6" x14ac:dyDescent="0.2">
      <c r="B262" s="36"/>
      <c r="C262" s="36"/>
      <c r="E262" s="36"/>
      <c r="F262" s="38"/>
    </row>
    <row r="263" spans="2:6" x14ac:dyDescent="0.2">
      <c r="B263" s="36"/>
      <c r="C263" s="36"/>
      <c r="E263" s="36"/>
      <c r="F263" s="38"/>
    </row>
    <row r="264" spans="2:6" x14ac:dyDescent="0.2">
      <c r="B264" s="36"/>
      <c r="C264" s="36"/>
      <c r="E264" s="36"/>
      <c r="F264" s="38"/>
    </row>
    <row r="265" spans="2:6" x14ac:dyDescent="0.2">
      <c r="B265" s="36"/>
      <c r="C265" s="36"/>
      <c r="E265" s="36"/>
      <c r="F265" s="38"/>
    </row>
    <row r="266" spans="2:6" x14ac:dyDescent="0.2">
      <c r="B266" s="36"/>
      <c r="C266" s="36"/>
      <c r="E266" s="36"/>
      <c r="F266" s="38"/>
    </row>
    <row r="267" spans="2:6" x14ac:dyDescent="0.2">
      <c r="B267" s="36"/>
      <c r="C267" s="36"/>
      <c r="E267" s="36"/>
      <c r="F267" s="38"/>
    </row>
    <row r="268" spans="2:6" x14ac:dyDescent="0.2">
      <c r="B268" s="36"/>
      <c r="C268" s="36"/>
      <c r="E268" s="36"/>
      <c r="F268" s="38"/>
    </row>
    <row r="269" spans="2:6" x14ac:dyDescent="0.2">
      <c r="B269" s="36"/>
      <c r="C269" s="36"/>
      <c r="E269" s="36"/>
      <c r="F269" s="38"/>
    </row>
    <row r="270" spans="2:6" x14ac:dyDescent="0.2">
      <c r="B270" s="36"/>
      <c r="C270" s="36"/>
      <c r="E270" s="36"/>
      <c r="F270" s="38"/>
    </row>
    <row r="271" spans="2:6" x14ac:dyDescent="0.2">
      <c r="B271" s="36"/>
      <c r="C271" s="36"/>
      <c r="E271" s="36"/>
      <c r="F271" s="38"/>
    </row>
    <row r="272" spans="2:6" x14ac:dyDescent="0.2">
      <c r="B272" s="36"/>
      <c r="C272" s="36"/>
      <c r="E272" s="36"/>
      <c r="F272" s="38"/>
    </row>
    <row r="273" spans="2:6" x14ac:dyDescent="0.2">
      <c r="B273" s="36"/>
      <c r="C273" s="36"/>
      <c r="E273" s="36"/>
      <c r="F273" s="38"/>
    </row>
    <row r="274" spans="2:6" x14ac:dyDescent="0.2">
      <c r="B274" s="36"/>
      <c r="C274" s="36"/>
      <c r="E274" s="36"/>
      <c r="F274" s="38"/>
    </row>
    <row r="275" spans="2:6" x14ac:dyDescent="0.2">
      <c r="B275" s="36"/>
      <c r="C275" s="36"/>
      <c r="E275" s="36"/>
      <c r="F275" s="38"/>
    </row>
    <row r="276" spans="2:6" x14ac:dyDescent="0.2">
      <c r="B276" s="36"/>
      <c r="C276" s="36"/>
      <c r="E276" s="36"/>
      <c r="F276" s="38"/>
    </row>
    <row r="277" spans="2:6" x14ac:dyDescent="0.2">
      <c r="B277" s="36"/>
      <c r="C277" s="36"/>
      <c r="E277" s="36"/>
      <c r="F277" s="38"/>
    </row>
    <row r="278" spans="2:6" x14ac:dyDescent="0.2">
      <c r="B278" s="36"/>
      <c r="C278" s="36"/>
      <c r="E278" s="36"/>
      <c r="F278" s="38"/>
    </row>
    <row r="279" spans="2:6" x14ac:dyDescent="0.2">
      <c r="B279" s="36"/>
      <c r="C279" s="36"/>
      <c r="E279" s="36"/>
      <c r="F279" s="38"/>
    </row>
    <row r="280" spans="2:6" x14ac:dyDescent="0.2">
      <c r="B280" s="36"/>
      <c r="C280" s="36"/>
      <c r="E280" s="36"/>
      <c r="F280" s="38"/>
    </row>
    <row r="281" spans="2:6" x14ac:dyDescent="0.2">
      <c r="B281" s="36"/>
      <c r="C281" s="36"/>
      <c r="E281" s="36"/>
      <c r="F281" s="38"/>
    </row>
    <row r="282" spans="2:6" x14ac:dyDescent="0.2">
      <c r="B282" s="36"/>
      <c r="C282" s="36"/>
      <c r="E282" s="36"/>
      <c r="F282" s="38"/>
    </row>
    <row r="283" spans="2:6" x14ac:dyDescent="0.2">
      <c r="B283" s="36"/>
      <c r="C283" s="36"/>
      <c r="E283" s="36"/>
      <c r="F283" s="38"/>
    </row>
    <row r="284" spans="2:6" x14ac:dyDescent="0.2">
      <c r="B284" s="36"/>
      <c r="C284" s="36"/>
      <c r="E284" s="36"/>
      <c r="F284" s="38"/>
    </row>
    <row r="285" spans="2:6" x14ac:dyDescent="0.2">
      <c r="B285" s="36"/>
      <c r="C285" s="36"/>
      <c r="E285" s="36"/>
      <c r="F285" s="38"/>
    </row>
    <row r="286" spans="2:6" x14ac:dyDescent="0.2">
      <c r="B286" s="36"/>
      <c r="C286" s="36"/>
      <c r="E286" s="36"/>
      <c r="F286" s="38"/>
    </row>
    <row r="287" spans="2:6" x14ac:dyDescent="0.2">
      <c r="B287" s="36"/>
      <c r="C287" s="36"/>
      <c r="E287" s="36"/>
      <c r="F287" s="38"/>
    </row>
    <row r="288" spans="2:6" x14ac:dyDescent="0.2">
      <c r="B288" s="36"/>
      <c r="C288" s="36"/>
      <c r="E288" s="36"/>
      <c r="F288" s="38"/>
    </row>
    <row r="289" spans="2:6" x14ac:dyDescent="0.2">
      <c r="B289" s="36"/>
      <c r="C289" s="36"/>
      <c r="E289" s="36"/>
      <c r="F289" s="38"/>
    </row>
    <row r="290" spans="2:6" x14ac:dyDescent="0.2">
      <c r="B290" s="36"/>
      <c r="C290" s="36"/>
      <c r="E290" s="36"/>
      <c r="F290" s="38"/>
    </row>
    <row r="291" spans="2:6" x14ac:dyDescent="0.2">
      <c r="B291" s="36"/>
      <c r="C291" s="36"/>
      <c r="E291" s="36"/>
      <c r="F291" s="38"/>
    </row>
    <row r="292" spans="2:6" x14ac:dyDescent="0.2">
      <c r="B292" s="36"/>
      <c r="C292" s="36"/>
      <c r="E292" s="36"/>
      <c r="F292" s="38"/>
    </row>
    <row r="293" spans="2:6" x14ac:dyDescent="0.2">
      <c r="B293" s="36"/>
      <c r="C293" s="36"/>
      <c r="E293" s="36"/>
      <c r="F293" s="38"/>
    </row>
    <row r="294" spans="2:6" x14ac:dyDescent="0.2">
      <c r="B294" s="36"/>
      <c r="C294" s="36"/>
      <c r="E294" s="36"/>
      <c r="F294" s="38"/>
    </row>
    <row r="295" spans="2:6" x14ac:dyDescent="0.2">
      <c r="B295" s="36"/>
      <c r="C295" s="36"/>
      <c r="E295" s="36"/>
      <c r="F295" s="38"/>
    </row>
    <row r="296" spans="2:6" x14ac:dyDescent="0.2">
      <c r="B296" s="36"/>
      <c r="C296" s="36"/>
      <c r="E296" s="36"/>
      <c r="F296" s="38"/>
    </row>
    <row r="297" spans="2:6" x14ac:dyDescent="0.2">
      <c r="B297" s="36"/>
      <c r="C297" s="36"/>
      <c r="E297" s="36"/>
      <c r="F297" s="38"/>
    </row>
    <row r="298" spans="2:6" x14ac:dyDescent="0.2">
      <c r="B298" s="36"/>
      <c r="C298" s="36"/>
      <c r="E298" s="36"/>
      <c r="F298" s="38"/>
    </row>
    <row r="299" spans="2:6" x14ac:dyDescent="0.2">
      <c r="B299" s="36"/>
      <c r="C299" s="36"/>
      <c r="E299" s="36"/>
      <c r="F299" s="38"/>
    </row>
    <row r="300" spans="2:6" x14ac:dyDescent="0.2">
      <c r="B300" s="36"/>
      <c r="C300" s="36"/>
      <c r="E300" s="36"/>
      <c r="F300" s="38"/>
    </row>
    <row r="301" spans="2:6" x14ac:dyDescent="0.2">
      <c r="B301" s="36"/>
      <c r="C301" s="36"/>
      <c r="E301" s="36"/>
      <c r="F301" s="38"/>
    </row>
    <row r="302" spans="2:6" x14ac:dyDescent="0.2">
      <c r="B302" s="36"/>
      <c r="C302" s="36"/>
      <c r="E302" s="36"/>
      <c r="F302" s="38"/>
    </row>
    <row r="303" spans="2:6" x14ac:dyDescent="0.2">
      <c r="B303" s="36"/>
      <c r="C303" s="36"/>
      <c r="E303" s="36"/>
      <c r="F303" s="38"/>
    </row>
    <row r="304" spans="2:6" x14ac:dyDescent="0.2">
      <c r="B304" s="36"/>
      <c r="C304" s="36"/>
      <c r="E304" s="36"/>
      <c r="F304" s="38"/>
    </row>
    <row r="305" spans="2:6" x14ac:dyDescent="0.2">
      <c r="B305" s="36"/>
      <c r="C305" s="36"/>
      <c r="E305" s="36"/>
      <c r="F305" s="38"/>
    </row>
    <row r="306" spans="2:6" x14ac:dyDescent="0.2">
      <c r="B306" s="36"/>
      <c r="C306" s="36"/>
      <c r="E306" s="36"/>
      <c r="F306" s="38"/>
    </row>
    <row r="307" spans="2:6" x14ac:dyDescent="0.2">
      <c r="B307" s="36"/>
      <c r="C307" s="36"/>
      <c r="E307" s="36"/>
      <c r="F307" s="38"/>
    </row>
    <row r="308" spans="2:6" x14ac:dyDescent="0.2">
      <c r="B308" s="36"/>
      <c r="C308" s="36"/>
      <c r="E308" s="36"/>
      <c r="F308" s="38"/>
    </row>
    <row r="309" spans="2:6" x14ac:dyDescent="0.2">
      <c r="B309" s="36"/>
      <c r="C309" s="36"/>
      <c r="E309" s="36"/>
      <c r="F309" s="38"/>
    </row>
    <row r="310" spans="2:6" x14ac:dyDescent="0.2">
      <c r="B310" s="36"/>
      <c r="C310" s="36"/>
      <c r="E310" s="36"/>
      <c r="F310" s="38"/>
    </row>
    <row r="311" spans="2:6" x14ac:dyDescent="0.2">
      <c r="B311" s="36"/>
      <c r="C311" s="36"/>
      <c r="E311" s="36"/>
      <c r="F311" s="38"/>
    </row>
    <row r="312" spans="2:6" x14ac:dyDescent="0.2">
      <c r="B312" s="36"/>
      <c r="C312" s="36"/>
      <c r="E312" s="36"/>
      <c r="F312" s="38"/>
    </row>
    <row r="313" spans="2:6" x14ac:dyDescent="0.2">
      <c r="B313" s="36"/>
      <c r="C313" s="36"/>
      <c r="E313" s="36"/>
      <c r="F313" s="38"/>
    </row>
    <row r="314" spans="2:6" x14ac:dyDescent="0.2">
      <c r="B314" s="36"/>
      <c r="C314" s="36"/>
      <c r="E314" s="36"/>
      <c r="F314" s="38"/>
    </row>
    <row r="315" spans="2:6" x14ac:dyDescent="0.2">
      <c r="B315" s="36"/>
      <c r="C315" s="36"/>
      <c r="E315" s="36"/>
      <c r="F315" s="38"/>
    </row>
    <row r="316" spans="2:6" x14ac:dyDescent="0.2">
      <c r="B316" s="36"/>
      <c r="C316" s="36"/>
      <c r="E316" s="36"/>
      <c r="F316" s="38"/>
    </row>
    <row r="317" spans="2:6" x14ac:dyDescent="0.2">
      <c r="B317" s="36"/>
      <c r="C317" s="36"/>
      <c r="E317" s="36"/>
      <c r="F317" s="38"/>
    </row>
    <row r="318" spans="2:6" x14ac:dyDescent="0.2">
      <c r="B318" s="36"/>
      <c r="C318" s="36"/>
      <c r="E318" s="36"/>
      <c r="F318" s="38"/>
    </row>
    <row r="319" spans="2:6" x14ac:dyDescent="0.2">
      <c r="B319" s="36"/>
      <c r="C319" s="36"/>
      <c r="E319" s="36"/>
      <c r="F319" s="38"/>
    </row>
    <row r="320" spans="2:6" x14ac:dyDescent="0.2">
      <c r="B320" s="36"/>
      <c r="C320" s="36"/>
      <c r="E320" s="36"/>
      <c r="F320" s="38"/>
    </row>
    <row r="321" spans="2:6" x14ac:dyDescent="0.2">
      <c r="B321" s="36"/>
      <c r="C321" s="36"/>
      <c r="E321" s="36"/>
      <c r="F321" s="38"/>
    </row>
    <row r="322" spans="2:6" x14ac:dyDescent="0.2">
      <c r="B322" s="36"/>
      <c r="C322" s="36"/>
      <c r="E322" s="36"/>
      <c r="F322" s="38"/>
    </row>
    <row r="323" spans="2:6" x14ac:dyDescent="0.2">
      <c r="B323" s="36"/>
      <c r="C323" s="36"/>
      <c r="E323" s="36"/>
      <c r="F323" s="38"/>
    </row>
    <row r="324" spans="2:6" x14ac:dyDescent="0.2">
      <c r="B324" s="36"/>
      <c r="C324" s="36"/>
      <c r="E324" s="36"/>
      <c r="F324" s="38"/>
    </row>
    <row r="325" spans="2:6" x14ac:dyDescent="0.2">
      <c r="B325" s="36"/>
      <c r="C325" s="36"/>
      <c r="E325" s="36"/>
      <c r="F325" s="38"/>
    </row>
    <row r="326" spans="2:6" x14ac:dyDescent="0.2">
      <c r="B326" s="36"/>
      <c r="C326" s="36"/>
      <c r="E326" s="36"/>
      <c r="F326" s="38"/>
    </row>
    <row r="327" spans="2:6" x14ac:dyDescent="0.2">
      <c r="B327" s="36"/>
      <c r="C327" s="36"/>
      <c r="E327" s="36"/>
      <c r="F327" s="38"/>
    </row>
    <row r="328" spans="2:6" x14ac:dyDescent="0.2">
      <c r="B328" s="36"/>
      <c r="C328" s="36"/>
      <c r="E328" s="36"/>
      <c r="F328" s="38"/>
    </row>
    <row r="329" spans="2:6" x14ac:dyDescent="0.2">
      <c r="B329" s="36"/>
      <c r="C329" s="36"/>
      <c r="E329" s="36"/>
      <c r="F329" s="38"/>
    </row>
    <row r="330" spans="2:6" x14ac:dyDescent="0.2">
      <c r="B330" s="36"/>
      <c r="C330" s="36"/>
      <c r="E330" s="36"/>
      <c r="F330" s="38"/>
    </row>
    <row r="331" spans="2:6" x14ac:dyDescent="0.2">
      <c r="B331" s="36"/>
      <c r="C331" s="36"/>
      <c r="E331" s="36"/>
      <c r="F331" s="38"/>
    </row>
    <row r="332" spans="2:6" x14ac:dyDescent="0.2">
      <c r="B332" s="36"/>
      <c r="C332" s="36"/>
      <c r="E332" s="36"/>
      <c r="F332" s="38"/>
    </row>
    <row r="333" spans="2:6" x14ac:dyDescent="0.2">
      <c r="B333" s="36"/>
      <c r="C333" s="36"/>
      <c r="E333" s="36"/>
      <c r="F333" s="38"/>
    </row>
    <row r="334" spans="2:6" x14ac:dyDescent="0.2">
      <c r="B334" s="36"/>
      <c r="C334" s="36"/>
      <c r="E334" s="36"/>
      <c r="F334" s="38"/>
    </row>
    <row r="335" spans="2:6" x14ac:dyDescent="0.2">
      <c r="B335" s="36"/>
      <c r="C335" s="36"/>
      <c r="E335" s="36"/>
      <c r="F335" s="38"/>
    </row>
    <row r="336" spans="2:6" x14ac:dyDescent="0.2">
      <c r="B336" s="36"/>
      <c r="C336" s="36"/>
      <c r="E336" s="36"/>
      <c r="F336" s="38"/>
    </row>
    <row r="337" spans="2:6" x14ac:dyDescent="0.2">
      <c r="B337" s="36"/>
      <c r="C337" s="36"/>
      <c r="E337" s="36"/>
      <c r="F337" s="38"/>
    </row>
    <row r="338" spans="2:6" x14ac:dyDescent="0.2">
      <c r="B338" s="36"/>
      <c r="C338" s="36"/>
      <c r="E338" s="36"/>
      <c r="F338" s="38"/>
    </row>
    <row r="339" spans="2:6" x14ac:dyDescent="0.2">
      <c r="B339" s="36"/>
      <c r="C339" s="36"/>
      <c r="E339" s="36"/>
      <c r="F339" s="38"/>
    </row>
    <row r="340" spans="2:6" x14ac:dyDescent="0.2">
      <c r="B340" s="36"/>
      <c r="C340" s="36"/>
      <c r="E340" s="36"/>
      <c r="F340" s="38"/>
    </row>
    <row r="341" spans="2:6" x14ac:dyDescent="0.2">
      <c r="B341" s="36"/>
      <c r="C341" s="36"/>
      <c r="E341" s="36"/>
      <c r="F341" s="38"/>
    </row>
    <row r="342" spans="2:6" x14ac:dyDescent="0.2">
      <c r="B342" s="36"/>
      <c r="C342" s="36"/>
      <c r="E342" s="36"/>
      <c r="F342" s="38"/>
    </row>
    <row r="343" spans="2:6" x14ac:dyDescent="0.2">
      <c r="E343" s="36"/>
      <c r="F343" s="38"/>
    </row>
    <row r="344" spans="2:6" x14ac:dyDescent="0.2">
      <c r="E344" s="36"/>
      <c r="F344" s="38"/>
    </row>
    <row r="345" spans="2:6" x14ac:dyDescent="0.2">
      <c r="E345" s="36"/>
      <c r="F345" s="38"/>
    </row>
    <row r="346" spans="2:6" x14ac:dyDescent="0.2">
      <c r="E346" s="36"/>
      <c r="F346" s="38"/>
    </row>
    <row r="347" spans="2:6" x14ac:dyDescent="0.2">
      <c r="E347" s="36"/>
      <c r="F347" s="38"/>
    </row>
    <row r="348" spans="2:6" x14ac:dyDescent="0.2">
      <c r="E348" s="36"/>
      <c r="F348" s="38"/>
    </row>
    <row r="349" spans="2:6" x14ac:dyDescent="0.2">
      <c r="E349" s="36"/>
      <c r="F349" s="38"/>
    </row>
    <row r="350" spans="2:6" x14ac:dyDescent="0.2">
      <c r="E350" s="36"/>
      <c r="F350" s="38"/>
    </row>
    <row r="351" spans="2:6" x14ac:dyDescent="0.2">
      <c r="E351" s="36"/>
      <c r="F351" s="38"/>
    </row>
    <row r="352" spans="2:6" x14ac:dyDescent="0.2">
      <c r="E352" s="36"/>
      <c r="F352" s="38"/>
    </row>
    <row r="353" spans="5:6" x14ac:dyDescent="0.2">
      <c r="E353" s="36"/>
      <c r="F353" s="38"/>
    </row>
    <row r="354" spans="5:6" x14ac:dyDescent="0.2">
      <c r="E354" s="36"/>
      <c r="F354" s="38"/>
    </row>
    <row r="355" spans="5:6" x14ac:dyDescent="0.2">
      <c r="E355" s="36"/>
      <c r="F355" s="38"/>
    </row>
    <row r="356" spans="5:6" x14ac:dyDescent="0.2">
      <c r="E356" s="36"/>
      <c r="F356" s="38"/>
    </row>
    <row r="357" spans="5:6" x14ac:dyDescent="0.2">
      <c r="E357" s="36"/>
      <c r="F357" s="38"/>
    </row>
    <row r="358" spans="5:6" x14ac:dyDescent="0.2">
      <c r="E358" s="36"/>
      <c r="F358" s="38"/>
    </row>
    <row r="359" spans="5:6" x14ac:dyDescent="0.2">
      <c r="E359" s="36"/>
      <c r="F359" s="38"/>
    </row>
    <row r="360" spans="5:6" x14ac:dyDescent="0.2">
      <c r="E360" s="36"/>
      <c r="F360" s="38"/>
    </row>
    <row r="361" spans="5:6" x14ac:dyDescent="0.2">
      <c r="E361" s="36"/>
      <c r="F361" s="38"/>
    </row>
    <row r="362" spans="5:6" x14ac:dyDescent="0.2">
      <c r="E362" s="36"/>
      <c r="F362" s="38"/>
    </row>
    <row r="363" spans="5:6" x14ac:dyDescent="0.2">
      <c r="E363" s="36"/>
      <c r="F363" s="38"/>
    </row>
    <row r="364" spans="5:6" x14ac:dyDescent="0.2">
      <c r="E364" s="36"/>
      <c r="F364" s="38"/>
    </row>
    <row r="365" spans="5:6" x14ac:dyDescent="0.2">
      <c r="E365" s="36"/>
      <c r="F365" s="38"/>
    </row>
    <row r="366" spans="5:6" x14ac:dyDescent="0.2">
      <c r="E366" s="36"/>
      <c r="F366" s="38"/>
    </row>
    <row r="367" spans="5:6" x14ac:dyDescent="0.2">
      <c r="E367" s="36"/>
      <c r="F367" s="38"/>
    </row>
    <row r="368" spans="5:6" x14ac:dyDescent="0.2">
      <c r="E368" s="36"/>
      <c r="F368" s="38"/>
    </row>
    <row r="369" spans="5:6" x14ac:dyDescent="0.2">
      <c r="E369" s="36"/>
      <c r="F369" s="38"/>
    </row>
    <row r="370" spans="5:6" x14ac:dyDescent="0.2">
      <c r="E370" s="36"/>
      <c r="F370" s="38"/>
    </row>
    <row r="371" spans="5:6" x14ac:dyDescent="0.2">
      <c r="E371" s="36"/>
      <c r="F371" s="38"/>
    </row>
    <row r="372" spans="5:6" x14ac:dyDescent="0.2">
      <c r="E372" s="36"/>
      <c r="F372" s="38"/>
    </row>
    <row r="373" spans="5:6" x14ac:dyDescent="0.2">
      <c r="E373" s="36"/>
      <c r="F373" s="38"/>
    </row>
    <row r="374" spans="5:6" x14ac:dyDescent="0.2">
      <c r="E374" s="36"/>
      <c r="F374" s="38"/>
    </row>
    <row r="375" spans="5:6" x14ac:dyDescent="0.2">
      <c r="E375" s="36"/>
      <c r="F375" s="38"/>
    </row>
    <row r="376" spans="5:6" x14ac:dyDescent="0.2">
      <c r="E376" s="36"/>
      <c r="F376" s="38"/>
    </row>
    <row r="377" spans="5:6" x14ac:dyDescent="0.2">
      <c r="E377" s="36"/>
      <c r="F377" s="38"/>
    </row>
    <row r="378" spans="5:6" x14ac:dyDescent="0.2">
      <c r="E378" s="36"/>
      <c r="F378" s="38"/>
    </row>
    <row r="379" spans="5:6" x14ac:dyDescent="0.2">
      <c r="E379" s="36"/>
      <c r="F379" s="38"/>
    </row>
    <row r="380" spans="5:6" x14ac:dyDescent="0.2">
      <c r="E380" s="36"/>
      <c r="F380" s="38"/>
    </row>
    <row r="381" spans="5:6" x14ac:dyDescent="0.2">
      <c r="E381" s="36"/>
      <c r="F381" s="38"/>
    </row>
    <row r="382" spans="5:6" x14ac:dyDescent="0.2">
      <c r="E382" s="36"/>
      <c r="F382" s="38"/>
    </row>
    <row r="383" spans="5:6" x14ac:dyDescent="0.2">
      <c r="E383" s="36"/>
      <c r="F383" s="38"/>
    </row>
    <row r="384" spans="5:6" x14ac:dyDescent="0.2">
      <c r="E384" s="36"/>
      <c r="F384" s="38"/>
    </row>
    <row r="385" spans="5:6" x14ac:dyDescent="0.2">
      <c r="E385" s="36"/>
      <c r="F385" s="38"/>
    </row>
    <row r="386" spans="5:6" x14ac:dyDescent="0.2">
      <c r="E386" s="36"/>
      <c r="F386" s="38"/>
    </row>
    <row r="387" spans="5:6" x14ac:dyDescent="0.2">
      <c r="E387" s="36"/>
      <c r="F387" s="38"/>
    </row>
    <row r="388" spans="5:6" x14ac:dyDescent="0.2">
      <c r="E388" s="36"/>
      <c r="F388" s="38"/>
    </row>
    <row r="389" spans="5:6" x14ac:dyDescent="0.2">
      <c r="E389" s="36"/>
      <c r="F389" s="38"/>
    </row>
    <row r="390" spans="5:6" x14ac:dyDescent="0.2">
      <c r="E390" s="36"/>
      <c r="F390" s="38"/>
    </row>
    <row r="391" spans="5:6" x14ac:dyDescent="0.2">
      <c r="E391" s="36"/>
      <c r="F391" s="38"/>
    </row>
    <row r="392" spans="5:6" x14ac:dyDescent="0.2">
      <c r="E392" s="36"/>
      <c r="F392" s="38"/>
    </row>
    <row r="393" spans="5:6" x14ac:dyDescent="0.2">
      <c r="E393" s="36"/>
      <c r="F393" s="38"/>
    </row>
    <row r="394" spans="5:6" x14ac:dyDescent="0.2">
      <c r="E394" s="36"/>
      <c r="F394" s="38"/>
    </row>
    <row r="395" spans="5:6" x14ac:dyDescent="0.2">
      <c r="E395" s="36"/>
      <c r="F395" s="38"/>
    </row>
    <row r="396" spans="5:6" x14ac:dyDescent="0.2">
      <c r="E396" s="36"/>
      <c r="F396" s="38"/>
    </row>
    <row r="397" spans="5:6" x14ac:dyDescent="0.2">
      <c r="E397" s="36"/>
      <c r="F397" s="38"/>
    </row>
    <row r="398" spans="5:6" x14ac:dyDescent="0.2">
      <c r="E398" s="36"/>
      <c r="F398" s="38"/>
    </row>
    <row r="399" spans="5:6" x14ac:dyDescent="0.2">
      <c r="E399" s="36"/>
      <c r="F399" s="38"/>
    </row>
    <row r="400" spans="5:6" x14ac:dyDescent="0.2">
      <c r="E400" s="36"/>
      <c r="F400" s="38"/>
    </row>
    <row r="401" spans="5:6" x14ac:dyDescent="0.2">
      <c r="E401" s="36"/>
      <c r="F401" s="38"/>
    </row>
    <row r="402" spans="5:6" x14ac:dyDescent="0.2">
      <c r="F402" s="38"/>
    </row>
    <row r="403" spans="5:6" x14ac:dyDescent="0.2">
      <c r="F403" s="38"/>
    </row>
    <row r="404" spans="5:6" x14ac:dyDescent="0.2">
      <c r="F404" s="38"/>
    </row>
    <row r="405" spans="5:6" x14ac:dyDescent="0.2">
      <c r="F405" s="38"/>
    </row>
    <row r="406" spans="5:6" x14ac:dyDescent="0.2">
      <c r="F406" s="38"/>
    </row>
    <row r="407" spans="5:6" x14ac:dyDescent="0.2">
      <c r="F407" s="38"/>
    </row>
    <row r="408" spans="5:6" x14ac:dyDescent="0.2">
      <c r="F408" s="38"/>
    </row>
    <row r="409" spans="5:6" x14ac:dyDescent="0.2">
      <c r="F409" s="38"/>
    </row>
    <row r="410" spans="5:6" x14ac:dyDescent="0.2">
      <c r="F410" s="38"/>
    </row>
    <row r="411" spans="5:6" x14ac:dyDescent="0.2">
      <c r="F411" s="38"/>
    </row>
    <row r="412" spans="5:6" x14ac:dyDescent="0.2">
      <c r="F412" s="38"/>
    </row>
    <row r="413" spans="5:6" x14ac:dyDescent="0.2">
      <c r="F413" s="38"/>
    </row>
    <row r="414" spans="5:6" x14ac:dyDescent="0.2">
      <c r="F414" s="38"/>
    </row>
    <row r="415" spans="5:6" x14ac:dyDescent="0.2">
      <c r="F415" s="38"/>
    </row>
    <row r="416" spans="5:6" x14ac:dyDescent="0.2">
      <c r="F416" s="38"/>
    </row>
    <row r="417" spans="6:6" x14ac:dyDescent="0.2">
      <c r="F417" s="38"/>
    </row>
    <row r="418" spans="6:6" x14ac:dyDescent="0.2">
      <c r="F418" s="38"/>
    </row>
    <row r="419" spans="6:6" x14ac:dyDescent="0.2">
      <c r="F419" s="38"/>
    </row>
    <row r="420" spans="6:6" x14ac:dyDescent="0.2">
      <c r="F420" s="38"/>
    </row>
    <row r="421" spans="6:6" x14ac:dyDescent="0.2">
      <c r="F421" s="38"/>
    </row>
    <row r="422" spans="6:6" x14ac:dyDescent="0.2">
      <c r="F422" s="38"/>
    </row>
    <row r="423" spans="6:6" x14ac:dyDescent="0.2">
      <c r="F423" s="38"/>
    </row>
    <row r="424" spans="6:6" x14ac:dyDescent="0.2">
      <c r="F424" s="38"/>
    </row>
    <row r="425" spans="6:6" x14ac:dyDescent="0.2">
      <c r="F425" s="38"/>
    </row>
    <row r="426" spans="6:6" x14ac:dyDescent="0.2">
      <c r="F426" s="38"/>
    </row>
    <row r="427" spans="6:6" x14ac:dyDescent="0.2">
      <c r="F427" s="38"/>
    </row>
    <row r="428" spans="6:6" x14ac:dyDescent="0.2">
      <c r="F428" s="38"/>
    </row>
    <row r="429" spans="6:6" x14ac:dyDescent="0.2">
      <c r="F429" s="38"/>
    </row>
    <row r="430" spans="6:6" x14ac:dyDescent="0.2">
      <c r="F430" s="38"/>
    </row>
    <row r="431" spans="6:6" x14ac:dyDescent="0.2">
      <c r="F431" s="38"/>
    </row>
    <row r="432" spans="6:6" x14ac:dyDescent="0.2">
      <c r="F432" s="38"/>
    </row>
    <row r="433" spans="6:6" x14ac:dyDescent="0.2">
      <c r="F433" s="38"/>
    </row>
    <row r="434" spans="6:6" x14ac:dyDescent="0.2">
      <c r="F434" s="38"/>
    </row>
    <row r="435" spans="6:6" x14ac:dyDescent="0.2">
      <c r="F435" s="38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8"/>
  <sheetViews>
    <sheetView showGridLines="0" topLeftCell="A328" workbookViewId="0">
      <selection sqref="A1:I1"/>
    </sheetView>
  </sheetViews>
  <sheetFormatPr defaultRowHeight="12.75" x14ac:dyDescent="0.2"/>
  <cols>
    <col min="1" max="3" width="1.5703125" customWidth="1"/>
    <col min="4" max="4" width="4.5703125" customWidth="1"/>
    <col min="5" max="6" width="1.5703125" customWidth="1"/>
    <col min="7" max="7" width="5.85546875" customWidth="1"/>
    <col min="8" max="8" width="7.42578125" customWidth="1"/>
    <col min="9" max="9" width="1.5703125" customWidth="1"/>
    <col min="10" max="10" width="5.85546875" customWidth="1"/>
    <col min="11" max="11" width="4.5703125" customWidth="1"/>
    <col min="12" max="12" width="1.5703125" customWidth="1"/>
    <col min="13" max="13" width="7.42578125" customWidth="1"/>
    <col min="14" max="15" width="1.5703125" customWidth="1"/>
    <col min="16" max="16" width="4.5703125" customWidth="1"/>
    <col min="17" max="18" width="1.5703125" customWidth="1"/>
    <col min="19" max="20" width="7.42578125" customWidth="1"/>
    <col min="21" max="21" width="3" customWidth="1"/>
    <col min="22" max="22" width="4.5703125" customWidth="1"/>
    <col min="23" max="23" width="7.42578125" customWidth="1"/>
    <col min="24" max="24" width="19.42578125" customWidth="1"/>
    <col min="25" max="26" width="3" customWidth="1"/>
    <col min="27" max="28" width="7.42578125" customWidth="1"/>
    <col min="29" max="29" width="4.5703125" customWidth="1"/>
    <col min="30" max="31" width="9" customWidth="1"/>
  </cols>
  <sheetData>
    <row r="1" spans="1:31" ht="13.5" thickBot="1" x14ac:dyDescent="0.25">
      <c r="A1" s="263" t="s">
        <v>985</v>
      </c>
      <c r="B1" s="263"/>
      <c r="C1" s="263"/>
      <c r="D1" s="263"/>
      <c r="E1" s="263"/>
      <c r="F1" s="263"/>
      <c r="G1" s="263"/>
      <c r="H1" s="263"/>
      <c r="I1" s="263"/>
      <c r="J1" s="264" t="s">
        <v>1301</v>
      </c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</row>
    <row r="2" spans="1:3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315" t="s">
        <v>1041</v>
      </c>
      <c r="W2" s="315"/>
      <c r="X2" s="315"/>
      <c r="Y2" s="315"/>
      <c r="Z2" s="315"/>
      <c r="AA2" s="315"/>
      <c r="AB2" s="315"/>
      <c r="AC2" s="315"/>
      <c r="AD2" s="315"/>
      <c r="AE2" s="315"/>
    </row>
    <row r="3" spans="1:31" ht="20.25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262" t="s">
        <v>461</v>
      </c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</row>
    <row r="4" spans="1:31" x14ac:dyDescent="0.2">
      <c r="A4" s="163"/>
      <c r="B4" s="163"/>
      <c r="C4" s="266"/>
      <c r="D4" s="266"/>
      <c r="E4" s="266"/>
      <c r="F4" s="266"/>
      <c r="G4" s="266"/>
      <c r="H4" s="266"/>
      <c r="I4" s="266"/>
      <c r="J4" s="245" t="s">
        <v>462</v>
      </c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</row>
    <row r="5" spans="1:3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 t="s">
        <v>1</v>
      </c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ht="12.75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314" t="s">
        <v>463</v>
      </c>
      <c r="K6" s="314"/>
      <c r="L6" s="313" t="s">
        <v>1042</v>
      </c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</row>
    <row r="7" spans="1:31" ht="12.75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 t="s">
        <v>464</v>
      </c>
      <c r="K7" s="163"/>
      <c r="L7" s="313" t="s">
        <v>4</v>
      </c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</row>
    <row r="8" spans="1:31" ht="12.75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 t="s">
        <v>465</v>
      </c>
      <c r="K8" s="163"/>
      <c r="L8" s="313" t="s">
        <v>0</v>
      </c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</row>
    <row r="9" spans="1:31" x14ac:dyDescent="0.2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</row>
    <row r="10" spans="1:31" x14ac:dyDescent="0.2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</row>
    <row r="11" spans="1:31" ht="16.5" thickBot="1" x14ac:dyDescent="0.25">
      <c r="A11" s="215" t="s">
        <v>466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</row>
    <row r="12" spans="1:31" x14ac:dyDescent="0.2">
      <c r="A12" s="219" t="s">
        <v>382</v>
      </c>
      <c r="B12" s="219"/>
      <c r="C12" s="219"/>
      <c r="D12" s="219"/>
      <c r="E12" s="219" t="s">
        <v>26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20"/>
      <c r="R12" s="220"/>
      <c r="S12" s="220"/>
      <c r="T12" s="220" t="s">
        <v>27</v>
      </c>
      <c r="U12" s="220"/>
      <c r="V12" s="220"/>
      <c r="W12" s="220"/>
      <c r="X12" s="220" t="s">
        <v>28</v>
      </c>
      <c r="Y12" s="220"/>
      <c r="Z12" s="220" t="s">
        <v>467</v>
      </c>
      <c r="AA12" s="220"/>
      <c r="AB12" s="220"/>
      <c r="AC12" s="220"/>
      <c r="AD12" s="103" t="s">
        <v>468</v>
      </c>
      <c r="AE12" s="103" t="s">
        <v>469</v>
      </c>
    </row>
    <row r="13" spans="1:31" ht="13.5" thickBot="1" x14ac:dyDescent="0.25">
      <c r="A13" s="270" t="s">
        <v>470</v>
      </c>
      <c r="B13" s="270"/>
      <c r="C13" s="270"/>
      <c r="D13" s="270"/>
      <c r="E13" s="270" t="s">
        <v>471</v>
      </c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90"/>
      <c r="R13" s="290"/>
      <c r="S13" s="290"/>
      <c r="T13" s="290" t="s">
        <v>85</v>
      </c>
      <c r="U13" s="290"/>
      <c r="V13" s="290"/>
      <c r="W13" s="290"/>
      <c r="X13" s="290" t="s">
        <v>125</v>
      </c>
      <c r="Y13" s="290"/>
      <c r="Z13" s="290" t="s">
        <v>141</v>
      </c>
      <c r="AA13" s="290"/>
      <c r="AB13" s="290"/>
      <c r="AC13" s="290"/>
      <c r="AD13" s="136"/>
      <c r="AE13" s="136"/>
    </row>
    <row r="14" spans="1:31" x14ac:dyDescent="0.2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x14ac:dyDescent="0.2">
      <c r="A15" s="163" t="s">
        <v>36</v>
      </c>
      <c r="B15" s="163"/>
      <c r="C15" s="163"/>
      <c r="D15" s="163"/>
      <c r="E15" s="163" t="s">
        <v>37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83">
        <v>13900000</v>
      </c>
      <c r="U15" s="183"/>
      <c r="V15" s="183"/>
      <c r="W15" s="183"/>
      <c r="X15" s="183">
        <v>13900000</v>
      </c>
      <c r="Y15" s="183"/>
      <c r="Z15" s="183">
        <v>17426799.789999999</v>
      </c>
      <c r="AA15" s="183"/>
      <c r="AB15" s="183"/>
      <c r="AC15" s="183"/>
      <c r="AD15" s="105" t="s">
        <v>1043</v>
      </c>
      <c r="AE15" s="105" t="s">
        <v>1043</v>
      </c>
    </row>
    <row r="16" spans="1:31" x14ac:dyDescent="0.2">
      <c r="A16" s="163" t="s">
        <v>38</v>
      </c>
      <c r="B16" s="163"/>
      <c r="C16" s="163"/>
      <c r="D16" s="163"/>
      <c r="E16" s="163" t="s">
        <v>39</v>
      </c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83">
        <v>6800000</v>
      </c>
      <c r="U16" s="183"/>
      <c r="V16" s="183"/>
      <c r="W16" s="183"/>
      <c r="X16" s="183">
        <v>6800000</v>
      </c>
      <c r="Y16" s="183"/>
      <c r="Z16" s="183">
        <v>9975295.2200000007</v>
      </c>
      <c r="AA16" s="183"/>
      <c r="AB16" s="183"/>
      <c r="AC16" s="183"/>
      <c r="AD16" s="105" t="s">
        <v>1044</v>
      </c>
      <c r="AE16" s="105" t="s">
        <v>1044</v>
      </c>
    </row>
    <row r="17" spans="1:31" x14ac:dyDescent="0.2">
      <c r="A17" s="163" t="s">
        <v>40</v>
      </c>
      <c r="B17" s="163"/>
      <c r="C17" s="163"/>
      <c r="D17" s="163"/>
      <c r="E17" s="163" t="s">
        <v>41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83">
        <v>1200000</v>
      </c>
      <c r="U17" s="183"/>
      <c r="V17" s="183"/>
      <c r="W17" s="183"/>
      <c r="X17" s="183">
        <v>1200000</v>
      </c>
      <c r="Y17" s="183"/>
      <c r="Z17" s="183">
        <v>1830336.84</v>
      </c>
      <c r="AA17" s="183"/>
      <c r="AB17" s="183"/>
      <c r="AC17" s="183"/>
      <c r="AD17" s="105" t="s">
        <v>1045</v>
      </c>
      <c r="AE17" s="105" t="s">
        <v>1045</v>
      </c>
    </row>
    <row r="18" spans="1:31" ht="13.5" thickBot="1" x14ac:dyDescent="0.25">
      <c r="A18" s="172" t="s">
        <v>42</v>
      </c>
      <c r="B18" s="172"/>
      <c r="C18" s="172"/>
      <c r="D18" s="172"/>
      <c r="E18" s="172" t="s">
        <v>472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250">
        <v>21900000</v>
      </c>
      <c r="U18" s="250"/>
      <c r="V18" s="250"/>
      <c r="W18" s="250"/>
      <c r="X18" s="250">
        <v>21900000</v>
      </c>
      <c r="Y18" s="250"/>
      <c r="Z18" s="250">
        <v>29232431.850000001</v>
      </c>
      <c r="AA18" s="250"/>
      <c r="AB18" s="250"/>
      <c r="AC18" s="250"/>
      <c r="AD18" s="104" t="s">
        <v>1046</v>
      </c>
      <c r="AE18" s="104" t="s">
        <v>1046</v>
      </c>
    </row>
    <row r="19" spans="1:31" x14ac:dyDescent="0.2">
      <c r="A19" s="165" t="s">
        <v>44</v>
      </c>
      <c r="B19" s="165"/>
      <c r="C19" s="165"/>
      <c r="D19" s="165"/>
      <c r="E19" s="165" t="s">
        <v>45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06">
        <v>14800000</v>
      </c>
      <c r="U19" s="306"/>
      <c r="V19" s="306"/>
      <c r="W19" s="306"/>
      <c r="X19" s="306">
        <v>14800000</v>
      </c>
      <c r="Y19" s="306"/>
      <c r="Z19" s="306">
        <v>18918018.82</v>
      </c>
      <c r="AA19" s="306"/>
      <c r="AB19" s="306"/>
      <c r="AC19" s="306"/>
      <c r="AD19" s="105" t="s">
        <v>1047</v>
      </c>
      <c r="AE19" s="105" t="s">
        <v>1047</v>
      </c>
    </row>
    <row r="20" spans="1:31" x14ac:dyDescent="0.2">
      <c r="A20" s="163" t="s">
        <v>46</v>
      </c>
      <c r="B20" s="163"/>
      <c r="C20" s="163"/>
      <c r="D20" s="163"/>
      <c r="E20" s="163" t="s">
        <v>47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83">
        <v>0</v>
      </c>
      <c r="U20" s="183"/>
      <c r="V20" s="183"/>
      <c r="W20" s="183"/>
      <c r="X20" s="183">
        <v>9099860</v>
      </c>
      <c r="Y20" s="183"/>
      <c r="Z20" s="183">
        <v>9099860</v>
      </c>
      <c r="AA20" s="183"/>
      <c r="AB20" s="183"/>
      <c r="AC20" s="183"/>
      <c r="AD20" s="105" t="s">
        <v>473</v>
      </c>
      <c r="AE20" s="105" t="s">
        <v>474</v>
      </c>
    </row>
    <row r="21" spans="1:31" ht="13.5" thickBot="1" x14ac:dyDescent="0.25">
      <c r="A21" s="172" t="s">
        <v>48</v>
      </c>
      <c r="B21" s="172"/>
      <c r="C21" s="172"/>
      <c r="D21" s="172"/>
      <c r="E21" s="172" t="s">
        <v>475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250">
        <v>14800000</v>
      </c>
      <c r="U21" s="250"/>
      <c r="V21" s="250"/>
      <c r="W21" s="250"/>
      <c r="X21" s="250">
        <v>23899860</v>
      </c>
      <c r="Y21" s="250"/>
      <c r="Z21" s="250">
        <v>28017878.82</v>
      </c>
      <c r="AA21" s="250"/>
      <c r="AB21" s="250"/>
      <c r="AC21" s="250"/>
      <c r="AD21" s="104" t="s">
        <v>1048</v>
      </c>
      <c r="AE21" s="104" t="s">
        <v>1049</v>
      </c>
    </row>
    <row r="22" spans="1:31" ht="13.5" thickBot="1" x14ac:dyDescent="0.25">
      <c r="A22" s="177" t="s">
        <v>50</v>
      </c>
      <c r="B22" s="177"/>
      <c r="C22" s="177"/>
      <c r="D22" s="177"/>
      <c r="E22" s="177" t="s">
        <v>476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251">
        <v>36700000</v>
      </c>
      <c r="U22" s="251"/>
      <c r="V22" s="251"/>
      <c r="W22" s="251"/>
      <c r="X22" s="251">
        <v>45799860</v>
      </c>
      <c r="Y22" s="251"/>
      <c r="Z22" s="251">
        <v>57250310.670000002</v>
      </c>
      <c r="AA22" s="251"/>
      <c r="AB22" s="251"/>
      <c r="AC22" s="251"/>
      <c r="AD22" s="147" t="s">
        <v>1050</v>
      </c>
      <c r="AE22" s="147" t="s">
        <v>1051</v>
      </c>
    </row>
    <row r="23" spans="1:31" x14ac:dyDescent="0.2">
      <c r="A23" s="165" t="s">
        <v>52</v>
      </c>
      <c r="B23" s="165"/>
      <c r="C23" s="165"/>
      <c r="D23" s="165"/>
      <c r="E23" s="165" t="s">
        <v>53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306">
        <v>30700000</v>
      </c>
      <c r="U23" s="306"/>
      <c r="V23" s="306"/>
      <c r="W23" s="306"/>
      <c r="X23" s="306">
        <v>30700000</v>
      </c>
      <c r="Y23" s="306"/>
      <c r="Z23" s="306">
        <v>34627303.07</v>
      </c>
      <c r="AA23" s="306"/>
      <c r="AB23" s="306"/>
      <c r="AC23" s="306"/>
      <c r="AD23" s="105" t="s">
        <v>1052</v>
      </c>
      <c r="AE23" s="105" t="s">
        <v>1052</v>
      </c>
    </row>
    <row r="24" spans="1:31" ht="13.5" thickBot="1" x14ac:dyDescent="0.25">
      <c r="A24" s="172" t="s">
        <v>54</v>
      </c>
      <c r="B24" s="172"/>
      <c r="C24" s="172"/>
      <c r="D24" s="172"/>
      <c r="E24" s="172" t="s">
        <v>477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250">
        <v>30700000</v>
      </c>
      <c r="U24" s="250"/>
      <c r="V24" s="250"/>
      <c r="W24" s="250"/>
      <c r="X24" s="250">
        <v>30700000</v>
      </c>
      <c r="Y24" s="250"/>
      <c r="Z24" s="250">
        <v>34627303.07</v>
      </c>
      <c r="AA24" s="250"/>
      <c r="AB24" s="250"/>
      <c r="AC24" s="250"/>
      <c r="AD24" s="104" t="s">
        <v>1052</v>
      </c>
      <c r="AE24" s="104" t="s">
        <v>1052</v>
      </c>
    </row>
    <row r="25" spans="1:31" ht="13.5" thickBot="1" x14ac:dyDescent="0.25">
      <c r="A25" s="177" t="s">
        <v>56</v>
      </c>
      <c r="B25" s="177"/>
      <c r="C25" s="177"/>
      <c r="D25" s="177"/>
      <c r="E25" s="177" t="s">
        <v>478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251">
        <v>30700000</v>
      </c>
      <c r="U25" s="251"/>
      <c r="V25" s="251"/>
      <c r="W25" s="251"/>
      <c r="X25" s="251">
        <v>30700000</v>
      </c>
      <c r="Y25" s="251"/>
      <c r="Z25" s="251">
        <v>34627303.07</v>
      </c>
      <c r="AA25" s="251"/>
      <c r="AB25" s="251"/>
      <c r="AC25" s="251"/>
      <c r="AD25" s="147" t="s">
        <v>1052</v>
      </c>
      <c r="AE25" s="147" t="s">
        <v>1052</v>
      </c>
    </row>
    <row r="26" spans="1:31" x14ac:dyDescent="0.2">
      <c r="A26" s="165" t="s">
        <v>403</v>
      </c>
      <c r="B26" s="165"/>
      <c r="C26" s="165"/>
      <c r="D26" s="165"/>
      <c r="E26" s="165" t="s">
        <v>479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06">
        <v>0</v>
      </c>
      <c r="U26" s="306"/>
      <c r="V26" s="306"/>
      <c r="W26" s="306"/>
      <c r="X26" s="306">
        <v>0</v>
      </c>
      <c r="Y26" s="306"/>
      <c r="Z26" s="306">
        <v>56741</v>
      </c>
      <c r="AA26" s="306"/>
      <c r="AB26" s="306"/>
      <c r="AC26" s="306"/>
      <c r="AD26" s="105" t="s">
        <v>473</v>
      </c>
      <c r="AE26" s="105" t="s">
        <v>473</v>
      </c>
    </row>
    <row r="27" spans="1:31" ht="13.5" thickBot="1" x14ac:dyDescent="0.25">
      <c r="A27" s="172" t="s">
        <v>58</v>
      </c>
      <c r="B27" s="172"/>
      <c r="C27" s="172"/>
      <c r="D27" s="172"/>
      <c r="E27" s="172" t="s">
        <v>480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250">
        <v>0</v>
      </c>
      <c r="U27" s="250"/>
      <c r="V27" s="250"/>
      <c r="W27" s="250"/>
      <c r="X27" s="250">
        <v>0</v>
      </c>
      <c r="Y27" s="250"/>
      <c r="Z27" s="250">
        <v>56741</v>
      </c>
      <c r="AA27" s="250"/>
      <c r="AB27" s="250"/>
      <c r="AC27" s="250"/>
      <c r="AD27" s="104" t="s">
        <v>473</v>
      </c>
      <c r="AE27" s="104" t="s">
        <v>473</v>
      </c>
    </row>
    <row r="28" spans="1:31" x14ac:dyDescent="0.2">
      <c r="A28" s="165" t="s">
        <v>405</v>
      </c>
      <c r="B28" s="165"/>
      <c r="C28" s="165"/>
      <c r="D28" s="165"/>
      <c r="E28" s="165" t="s">
        <v>481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306">
        <v>3560000</v>
      </c>
      <c r="U28" s="306"/>
      <c r="V28" s="306"/>
      <c r="W28" s="306"/>
      <c r="X28" s="306">
        <v>3560000</v>
      </c>
      <c r="Y28" s="306"/>
      <c r="Z28" s="306">
        <v>4689939.96</v>
      </c>
      <c r="AA28" s="306"/>
      <c r="AB28" s="306"/>
      <c r="AC28" s="306"/>
      <c r="AD28" s="105" t="s">
        <v>1053</v>
      </c>
      <c r="AE28" s="105" t="s">
        <v>1053</v>
      </c>
    </row>
    <row r="29" spans="1:31" x14ac:dyDescent="0.2">
      <c r="A29" s="163" t="s">
        <v>60</v>
      </c>
      <c r="B29" s="163"/>
      <c r="C29" s="163"/>
      <c r="D29" s="163"/>
      <c r="E29" s="163" t="s">
        <v>61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83">
        <v>470000</v>
      </c>
      <c r="U29" s="183"/>
      <c r="V29" s="183"/>
      <c r="W29" s="183"/>
      <c r="X29" s="183">
        <v>470000</v>
      </c>
      <c r="Y29" s="183"/>
      <c r="Z29" s="183">
        <v>433230</v>
      </c>
      <c r="AA29" s="183"/>
      <c r="AB29" s="183"/>
      <c r="AC29" s="183"/>
      <c r="AD29" s="105" t="s">
        <v>1054</v>
      </c>
      <c r="AE29" s="105" t="s">
        <v>1054</v>
      </c>
    </row>
    <row r="30" spans="1:31" x14ac:dyDescent="0.2">
      <c r="A30" s="163" t="s">
        <v>62</v>
      </c>
      <c r="B30" s="163"/>
      <c r="C30" s="163"/>
      <c r="D30" s="163"/>
      <c r="E30" s="163" t="s">
        <v>63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83">
        <v>0</v>
      </c>
      <c r="U30" s="183"/>
      <c r="V30" s="183"/>
      <c r="W30" s="183"/>
      <c r="X30" s="183">
        <v>0</v>
      </c>
      <c r="Y30" s="183"/>
      <c r="Z30" s="183">
        <v>900</v>
      </c>
      <c r="AA30" s="183"/>
      <c r="AB30" s="183"/>
      <c r="AC30" s="183"/>
      <c r="AD30" s="105" t="s">
        <v>473</v>
      </c>
      <c r="AE30" s="105" t="s">
        <v>473</v>
      </c>
    </row>
    <row r="31" spans="1:31" x14ac:dyDescent="0.2">
      <c r="A31" s="163" t="s">
        <v>64</v>
      </c>
      <c r="B31" s="163"/>
      <c r="C31" s="163"/>
      <c r="D31" s="163"/>
      <c r="E31" s="163" t="s">
        <v>65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83">
        <v>110000</v>
      </c>
      <c r="U31" s="183"/>
      <c r="V31" s="183"/>
      <c r="W31" s="183"/>
      <c r="X31" s="183">
        <v>110000</v>
      </c>
      <c r="Y31" s="183"/>
      <c r="Z31" s="183">
        <v>398967.5</v>
      </c>
      <c r="AA31" s="183"/>
      <c r="AB31" s="183"/>
      <c r="AC31" s="183"/>
      <c r="AD31" s="105" t="s">
        <v>1055</v>
      </c>
      <c r="AE31" s="105" t="s">
        <v>1055</v>
      </c>
    </row>
    <row r="32" spans="1:31" x14ac:dyDescent="0.2">
      <c r="A32" s="163" t="s">
        <v>66</v>
      </c>
      <c r="B32" s="163"/>
      <c r="C32" s="163"/>
      <c r="D32" s="163"/>
      <c r="E32" s="163" t="s">
        <v>67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83">
        <v>25000</v>
      </c>
      <c r="U32" s="183"/>
      <c r="V32" s="183"/>
      <c r="W32" s="183"/>
      <c r="X32" s="183">
        <v>25000</v>
      </c>
      <c r="Y32" s="183"/>
      <c r="Z32" s="183">
        <v>48264</v>
      </c>
      <c r="AA32" s="183"/>
      <c r="AB32" s="183"/>
      <c r="AC32" s="183"/>
      <c r="AD32" s="105" t="s">
        <v>1056</v>
      </c>
      <c r="AE32" s="105" t="s">
        <v>1056</v>
      </c>
    </row>
    <row r="33" spans="1:31" ht="13.5" thickBot="1" x14ac:dyDescent="0.25">
      <c r="A33" s="172" t="s">
        <v>68</v>
      </c>
      <c r="B33" s="172"/>
      <c r="C33" s="172"/>
      <c r="D33" s="172"/>
      <c r="E33" s="172" t="s">
        <v>482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250">
        <v>4165000</v>
      </c>
      <c r="U33" s="250"/>
      <c r="V33" s="250"/>
      <c r="W33" s="250"/>
      <c r="X33" s="250">
        <v>4165000</v>
      </c>
      <c r="Y33" s="250"/>
      <c r="Z33" s="250">
        <v>5571301.46</v>
      </c>
      <c r="AA33" s="250"/>
      <c r="AB33" s="250"/>
      <c r="AC33" s="250"/>
      <c r="AD33" s="104" t="s">
        <v>1057</v>
      </c>
      <c r="AE33" s="104" t="s">
        <v>1057</v>
      </c>
    </row>
    <row r="34" spans="1:31" x14ac:dyDescent="0.2">
      <c r="A34" s="165" t="s">
        <v>70</v>
      </c>
      <c r="B34" s="165"/>
      <c r="C34" s="165"/>
      <c r="D34" s="165"/>
      <c r="E34" s="165" t="s">
        <v>483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306">
        <v>300000</v>
      </c>
      <c r="U34" s="306"/>
      <c r="V34" s="306"/>
      <c r="W34" s="306"/>
      <c r="X34" s="306">
        <v>300000</v>
      </c>
      <c r="Y34" s="306"/>
      <c r="Z34" s="306">
        <v>355037.36</v>
      </c>
      <c r="AA34" s="306"/>
      <c r="AB34" s="306"/>
      <c r="AC34" s="306"/>
      <c r="AD34" s="105" t="s">
        <v>1058</v>
      </c>
      <c r="AE34" s="105" t="s">
        <v>1058</v>
      </c>
    </row>
    <row r="35" spans="1:31" x14ac:dyDescent="0.2">
      <c r="A35" s="163" t="s">
        <v>407</v>
      </c>
      <c r="B35" s="163"/>
      <c r="C35" s="163"/>
      <c r="D35" s="163"/>
      <c r="E35" s="163" t="s">
        <v>484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83">
        <v>600000</v>
      </c>
      <c r="U35" s="183"/>
      <c r="V35" s="183"/>
      <c r="W35" s="183"/>
      <c r="X35" s="183">
        <v>600000</v>
      </c>
      <c r="Y35" s="183"/>
      <c r="Z35" s="183">
        <v>2675584.38</v>
      </c>
      <c r="AA35" s="183"/>
      <c r="AB35" s="183"/>
      <c r="AC35" s="183"/>
      <c r="AD35" s="105" t="s">
        <v>1059</v>
      </c>
      <c r="AE35" s="105" t="s">
        <v>1059</v>
      </c>
    </row>
    <row r="36" spans="1:31" x14ac:dyDescent="0.2">
      <c r="A36" s="163" t="s">
        <v>71</v>
      </c>
      <c r="B36" s="163"/>
      <c r="C36" s="163"/>
      <c r="D36" s="163"/>
      <c r="E36" s="163" t="s">
        <v>485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83">
        <v>0</v>
      </c>
      <c r="U36" s="183"/>
      <c r="V36" s="183"/>
      <c r="W36" s="183"/>
      <c r="X36" s="183">
        <v>0</v>
      </c>
      <c r="Y36" s="183"/>
      <c r="Z36" s="183">
        <v>278000</v>
      </c>
      <c r="AA36" s="183"/>
      <c r="AB36" s="183"/>
      <c r="AC36" s="183"/>
      <c r="AD36" s="105" t="s">
        <v>473</v>
      </c>
      <c r="AE36" s="105" t="s">
        <v>473</v>
      </c>
    </row>
    <row r="37" spans="1:31" ht="13.5" thickBot="1" x14ac:dyDescent="0.25">
      <c r="A37" s="172" t="s">
        <v>72</v>
      </c>
      <c r="B37" s="172"/>
      <c r="C37" s="172"/>
      <c r="D37" s="172"/>
      <c r="E37" s="172" t="s">
        <v>73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250">
        <v>900000</v>
      </c>
      <c r="U37" s="250"/>
      <c r="V37" s="250"/>
      <c r="W37" s="250"/>
      <c r="X37" s="250">
        <v>900000</v>
      </c>
      <c r="Y37" s="250"/>
      <c r="Z37" s="250">
        <v>3308621.74</v>
      </c>
      <c r="AA37" s="250"/>
      <c r="AB37" s="250"/>
      <c r="AC37" s="250"/>
      <c r="AD37" s="104" t="s">
        <v>1060</v>
      </c>
      <c r="AE37" s="104" t="s">
        <v>1060</v>
      </c>
    </row>
    <row r="38" spans="1:31" x14ac:dyDescent="0.2">
      <c r="A38" s="165" t="s">
        <v>74</v>
      </c>
      <c r="B38" s="165"/>
      <c r="C38" s="165"/>
      <c r="D38" s="165"/>
      <c r="E38" s="165" t="s">
        <v>75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306">
        <v>28630000</v>
      </c>
      <c r="U38" s="306"/>
      <c r="V38" s="306"/>
      <c r="W38" s="306"/>
      <c r="X38" s="306">
        <v>28630000</v>
      </c>
      <c r="Y38" s="306"/>
      <c r="Z38" s="306">
        <v>32717106</v>
      </c>
      <c r="AA38" s="306"/>
      <c r="AB38" s="306"/>
      <c r="AC38" s="306"/>
      <c r="AD38" s="105" t="s">
        <v>1061</v>
      </c>
      <c r="AE38" s="105" t="s">
        <v>1061</v>
      </c>
    </row>
    <row r="39" spans="1:31" ht="13.5" thickBot="1" x14ac:dyDescent="0.25">
      <c r="A39" s="172" t="s">
        <v>76</v>
      </c>
      <c r="B39" s="172"/>
      <c r="C39" s="172"/>
      <c r="D39" s="172"/>
      <c r="E39" s="172" t="s">
        <v>486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250">
        <v>28630000</v>
      </c>
      <c r="U39" s="250"/>
      <c r="V39" s="250"/>
      <c r="W39" s="250"/>
      <c r="X39" s="250">
        <v>28630000</v>
      </c>
      <c r="Y39" s="250"/>
      <c r="Z39" s="250">
        <v>32717106</v>
      </c>
      <c r="AA39" s="250"/>
      <c r="AB39" s="250"/>
      <c r="AC39" s="250"/>
      <c r="AD39" s="104" t="s">
        <v>1061</v>
      </c>
      <c r="AE39" s="104" t="s">
        <v>1061</v>
      </c>
    </row>
    <row r="40" spans="1:31" ht="13.5" thickBot="1" x14ac:dyDescent="0.25">
      <c r="A40" s="177" t="s">
        <v>77</v>
      </c>
      <c r="B40" s="177"/>
      <c r="C40" s="177"/>
      <c r="D40" s="177"/>
      <c r="E40" s="177" t="s">
        <v>487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251">
        <v>33695000</v>
      </c>
      <c r="U40" s="251"/>
      <c r="V40" s="251"/>
      <c r="W40" s="251"/>
      <c r="X40" s="251">
        <v>33695000</v>
      </c>
      <c r="Y40" s="251"/>
      <c r="Z40" s="251">
        <v>41653770.200000003</v>
      </c>
      <c r="AA40" s="251"/>
      <c r="AB40" s="251"/>
      <c r="AC40" s="251"/>
      <c r="AD40" s="147" t="s">
        <v>1062</v>
      </c>
      <c r="AE40" s="147" t="s">
        <v>1062</v>
      </c>
    </row>
    <row r="41" spans="1:31" x14ac:dyDescent="0.2">
      <c r="A41" s="165" t="s">
        <v>79</v>
      </c>
      <c r="B41" s="165"/>
      <c r="C41" s="165"/>
      <c r="D41" s="165"/>
      <c r="E41" s="165" t="s">
        <v>488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306">
        <v>12100000</v>
      </c>
      <c r="U41" s="306"/>
      <c r="V41" s="306"/>
      <c r="W41" s="306"/>
      <c r="X41" s="306">
        <v>12100000</v>
      </c>
      <c r="Y41" s="306"/>
      <c r="Z41" s="306">
        <v>12222395.869999999</v>
      </c>
      <c r="AA41" s="306"/>
      <c r="AB41" s="306"/>
      <c r="AC41" s="306"/>
      <c r="AD41" s="105" t="s">
        <v>1063</v>
      </c>
      <c r="AE41" s="105" t="s">
        <v>1063</v>
      </c>
    </row>
    <row r="42" spans="1:31" ht="13.5" thickBot="1" x14ac:dyDescent="0.25">
      <c r="A42" s="172" t="s">
        <v>81</v>
      </c>
      <c r="B42" s="172"/>
      <c r="C42" s="172"/>
      <c r="D42" s="172"/>
      <c r="E42" s="172" t="s">
        <v>489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250">
        <v>12100000</v>
      </c>
      <c r="U42" s="250"/>
      <c r="V42" s="250"/>
      <c r="W42" s="250"/>
      <c r="X42" s="250">
        <v>12100000</v>
      </c>
      <c r="Y42" s="250"/>
      <c r="Z42" s="250">
        <v>12222395.869999999</v>
      </c>
      <c r="AA42" s="250"/>
      <c r="AB42" s="250"/>
      <c r="AC42" s="250"/>
      <c r="AD42" s="104" t="s">
        <v>1063</v>
      </c>
      <c r="AE42" s="104" t="s">
        <v>1063</v>
      </c>
    </row>
    <row r="43" spans="1:31" ht="13.5" thickBot="1" x14ac:dyDescent="0.25">
      <c r="A43" s="177" t="s">
        <v>83</v>
      </c>
      <c r="B43" s="177"/>
      <c r="C43" s="177"/>
      <c r="D43" s="177"/>
      <c r="E43" s="177" t="s">
        <v>490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251">
        <v>12100000</v>
      </c>
      <c r="U43" s="251"/>
      <c r="V43" s="251"/>
      <c r="W43" s="251"/>
      <c r="X43" s="251">
        <v>12100000</v>
      </c>
      <c r="Y43" s="251"/>
      <c r="Z43" s="251">
        <v>12222395.869999999</v>
      </c>
      <c r="AA43" s="251"/>
      <c r="AB43" s="251"/>
      <c r="AC43" s="251"/>
      <c r="AD43" s="147" t="s">
        <v>1063</v>
      </c>
      <c r="AE43" s="147" t="s">
        <v>1063</v>
      </c>
    </row>
    <row r="44" spans="1:31" ht="13.5" thickBot="1" x14ac:dyDescent="0.25">
      <c r="A44" s="231" t="s">
        <v>85</v>
      </c>
      <c r="B44" s="231"/>
      <c r="C44" s="231"/>
      <c r="D44" s="231"/>
      <c r="E44" s="231" t="s">
        <v>983</v>
      </c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310">
        <v>113195000</v>
      </c>
      <c r="U44" s="310"/>
      <c r="V44" s="310"/>
      <c r="W44" s="310"/>
      <c r="X44" s="310">
        <v>122294860</v>
      </c>
      <c r="Y44" s="310"/>
      <c r="Z44" s="310">
        <v>145753779.81</v>
      </c>
      <c r="AA44" s="310"/>
      <c r="AB44" s="310"/>
      <c r="AC44" s="310"/>
      <c r="AD44" s="146" t="s">
        <v>1064</v>
      </c>
      <c r="AE44" s="146" t="s">
        <v>1065</v>
      </c>
    </row>
    <row r="45" spans="1:31" x14ac:dyDescent="0.2">
      <c r="A45" s="165" t="s">
        <v>87</v>
      </c>
      <c r="B45" s="165"/>
      <c r="C45" s="165"/>
      <c r="D45" s="165"/>
      <c r="E45" s="165" t="s">
        <v>88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306">
        <v>24340500</v>
      </c>
      <c r="U45" s="306"/>
      <c r="V45" s="306"/>
      <c r="W45" s="306"/>
      <c r="X45" s="306">
        <v>24340500</v>
      </c>
      <c r="Y45" s="306"/>
      <c r="Z45" s="306">
        <v>26397421.77</v>
      </c>
      <c r="AA45" s="306"/>
      <c r="AB45" s="306"/>
      <c r="AC45" s="306"/>
      <c r="AD45" s="105" t="s">
        <v>1066</v>
      </c>
      <c r="AE45" s="105" t="s">
        <v>1066</v>
      </c>
    </row>
    <row r="46" spans="1:31" x14ac:dyDescent="0.2">
      <c r="A46" s="163" t="s">
        <v>89</v>
      </c>
      <c r="B46" s="163"/>
      <c r="C46" s="163"/>
      <c r="D46" s="163"/>
      <c r="E46" s="163" t="s">
        <v>90</v>
      </c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83">
        <v>480000</v>
      </c>
      <c r="U46" s="183"/>
      <c r="V46" s="183"/>
      <c r="W46" s="183"/>
      <c r="X46" s="183">
        <v>931830</v>
      </c>
      <c r="Y46" s="183"/>
      <c r="Z46" s="183">
        <v>677371</v>
      </c>
      <c r="AA46" s="183"/>
      <c r="AB46" s="183"/>
      <c r="AC46" s="183"/>
      <c r="AD46" s="105" t="s">
        <v>1067</v>
      </c>
      <c r="AE46" s="105" t="s">
        <v>1068</v>
      </c>
    </row>
    <row r="47" spans="1:31" x14ac:dyDescent="0.2">
      <c r="A47" s="163" t="s">
        <v>91</v>
      </c>
      <c r="B47" s="163"/>
      <c r="C47" s="163"/>
      <c r="D47" s="163"/>
      <c r="E47" s="163" t="s">
        <v>92</v>
      </c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83">
        <v>300000</v>
      </c>
      <c r="U47" s="183"/>
      <c r="V47" s="183"/>
      <c r="W47" s="183"/>
      <c r="X47" s="183">
        <v>300000</v>
      </c>
      <c r="Y47" s="183"/>
      <c r="Z47" s="183">
        <v>437929.25</v>
      </c>
      <c r="AA47" s="183"/>
      <c r="AB47" s="183"/>
      <c r="AC47" s="183"/>
      <c r="AD47" s="105" t="s">
        <v>1069</v>
      </c>
      <c r="AE47" s="105" t="s">
        <v>1069</v>
      </c>
    </row>
    <row r="48" spans="1:31" ht="13.5" thickBot="1" x14ac:dyDescent="0.25">
      <c r="A48" s="172" t="s">
        <v>93</v>
      </c>
      <c r="B48" s="172"/>
      <c r="C48" s="172"/>
      <c r="D48" s="172"/>
      <c r="E48" s="172" t="s">
        <v>492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250">
        <v>25120500</v>
      </c>
      <c r="U48" s="250"/>
      <c r="V48" s="250"/>
      <c r="W48" s="250"/>
      <c r="X48" s="250">
        <v>25572330</v>
      </c>
      <c r="Y48" s="250"/>
      <c r="Z48" s="250">
        <v>27512722.02</v>
      </c>
      <c r="AA48" s="250"/>
      <c r="AB48" s="250"/>
      <c r="AC48" s="250"/>
      <c r="AD48" s="104" t="s">
        <v>1070</v>
      </c>
      <c r="AE48" s="104" t="s">
        <v>1071</v>
      </c>
    </row>
    <row r="49" spans="1:31" x14ac:dyDescent="0.2">
      <c r="A49" s="165" t="s">
        <v>982</v>
      </c>
      <c r="B49" s="165"/>
      <c r="C49" s="165"/>
      <c r="D49" s="165"/>
      <c r="E49" s="165" t="s">
        <v>981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306">
        <v>0</v>
      </c>
      <c r="U49" s="306"/>
      <c r="V49" s="306"/>
      <c r="W49" s="306"/>
      <c r="X49" s="306">
        <v>1012434</v>
      </c>
      <c r="Y49" s="306"/>
      <c r="Z49" s="306">
        <v>1012434</v>
      </c>
      <c r="AA49" s="306"/>
      <c r="AB49" s="306"/>
      <c r="AC49" s="306"/>
      <c r="AD49" s="105" t="s">
        <v>473</v>
      </c>
      <c r="AE49" s="105" t="s">
        <v>474</v>
      </c>
    </row>
    <row r="50" spans="1:31" ht="13.5" thickBot="1" x14ac:dyDescent="0.25">
      <c r="A50" s="172" t="s">
        <v>980</v>
      </c>
      <c r="B50" s="172"/>
      <c r="C50" s="172"/>
      <c r="D50" s="172"/>
      <c r="E50" s="172" t="s">
        <v>979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250">
        <v>0</v>
      </c>
      <c r="U50" s="250"/>
      <c r="V50" s="250"/>
      <c r="W50" s="250"/>
      <c r="X50" s="250">
        <v>1012434</v>
      </c>
      <c r="Y50" s="250"/>
      <c r="Z50" s="250">
        <v>1012434</v>
      </c>
      <c r="AA50" s="250"/>
      <c r="AB50" s="250"/>
      <c r="AC50" s="250"/>
      <c r="AD50" s="104" t="s">
        <v>473</v>
      </c>
      <c r="AE50" s="104" t="s">
        <v>474</v>
      </c>
    </row>
    <row r="51" spans="1:31" x14ac:dyDescent="0.2">
      <c r="A51" s="165" t="s">
        <v>95</v>
      </c>
      <c r="B51" s="165"/>
      <c r="C51" s="165"/>
      <c r="D51" s="165"/>
      <c r="E51" s="165" t="s">
        <v>96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306">
        <v>138209</v>
      </c>
      <c r="U51" s="306"/>
      <c r="V51" s="306"/>
      <c r="W51" s="306"/>
      <c r="X51" s="306">
        <v>138209</v>
      </c>
      <c r="Y51" s="306"/>
      <c r="Z51" s="306">
        <v>142272</v>
      </c>
      <c r="AA51" s="306"/>
      <c r="AB51" s="306"/>
      <c r="AC51" s="306"/>
      <c r="AD51" s="105" t="s">
        <v>1072</v>
      </c>
      <c r="AE51" s="105" t="s">
        <v>1072</v>
      </c>
    </row>
    <row r="52" spans="1:31" x14ac:dyDescent="0.2">
      <c r="A52" s="163" t="s">
        <v>97</v>
      </c>
      <c r="B52" s="163"/>
      <c r="C52" s="163"/>
      <c r="D52" s="163"/>
      <c r="E52" s="163" t="s">
        <v>493</v>
      </c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83">
        <v>2343112</v>
      </c>
      <c r="U52" s="183"/>
      <c r="V52" s="183"/>
      <c r="W52" s="183"/>
      <c r="X52" s="183">
        <v>2343112</v>
      </c>
      <c r="Y52" s="183"/>
      <c r="Z52" s="183">
        <v>2225482.25</v>
      </c>
      <c r="AA52" s="183"/>
      <c r="AB52" s="183"/>
      <c r="AC52" s="183"/>
      <c r="AD52" s="105" t="s">
        <v>1073</v>
      </c>
      <c r="AE52" s="105" t="s">
        <v>1073</v>
      </c>
    </row>
    <row r="53" spans="1:31" ht="13.5" thickBot="1" x14ac:dyDescent="0.25">
      <c r="A53" s="172" t="s">
        <v>99</v>
      </c>
      <c r="B53" s="172"/>
      <c r="C53" s="172"/>
      <c r="D53" s="172"/>
      <c r="E53" s="172" t="s">
        <v>494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250">
        <v>2481321</v>
      </c>
      <c r="U53" s="250"/>
      <c r="V53" s="250"/>
      <c r="W53" s="250"/>
      <c r="X53" s="250">
        <v>2481321</v>
      </c>
      <c r="Y53" s="250"/>
      <c r="Z53" s="250">
        <v>2367754.25</v>
      </c>
      <c r="AA53" s="250"/>
      <c r="AB53" s="250"/>
      <c r="AC53" s="250"/>
      <c r="AD53" s="104" t="s">
        <v>1074</v>
      </c>
      <c r="AE53" s="104" t="s">
        <v>1074</v>
      </c>
    </row>
    <row r="54" spans="1:31" x14ac:dyDescent="0.2">
      <c r="A54" s="165" t="s">
        <v>101</v>
      </c>
      <c r="B54" s="165"/>
      <c r="C54" s="165"/>
      <c r="D54" s="165"/>
      <c r="E54" s="165" t="s">
        <v>102</v>
      </c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306">
        <v>100000</v>
      </c>
      <c r="U54" s="306"/>
      <c r="V54" s="306"/>
      <c r="W54" s="306"/>
      <c r="X54" s="306">
        <v>100000</v>
      </c>
      <c r="Y54" s="306"/>
      <c r="Z54" s="306">
        <v>14417.06</v>
      </c>
      <c r="AA54" s="306"/>
      <c r="AB54" s="306"/>
      <c r="AC54" s="306"/>
      <c r="AD54" s="105" t="s">
        <v>1075</v>
      </c>
      <c r="AE54" s="105" t="s">
        <v>1075</v>
      </c>
    </row>
    <row r="55" spans="1:31" ht="13.5" thickBot="1" x14ac:dyDescent="0.25">
      <c r="A55" s="172" t="s">
        <v>103</v>
      </c>
      <c r="B55" s="172"/>
      <c r="C55" s="172"/>
      <c r="D55" s="172"/>
      <c r="E55" s="172" t="s">
        <v>495</v>
      </c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250">
        <v>100000</v>
      </c>
      <c r="U55" s="250"/>
      <c r="V55" s="250"/>
      <c r="W55" s="250"/>
      <c r="X55" s="250">
        <v>100000</v>
      </c>
      <c r="Y55" s="250"/>
      <c r="Z55" s="250">
        <v>14417.06</v>
      </c>
      <c r="AA55" s="250"/>
      <c r="AB55" s="250"/>
      <c r="AC55" s="250"/>
      <c r="AD55" s="104" t="s">
        <v>1075</v>
      </c>
      <c r="AE55" s="104" t="s">
        <v>1075</v>
      </c>
    </row>
    <row r="56" spans="1:31" ht="13.5" thickBot="1" x14ac:dyDescent="0.25">
      <c r="A56" s="177" t="s">
        <v>105</v>
      </c>
      <c r="B56" s="177"/>
      <c r="C56" s="177"/>
      <c r="D56" s="177"/>
      <c r="E56" s="177" t="s">
        <v>496</v>
      </c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251">
        <v>27701821</v>
      </c>
      <c r="U56" s="251"/>
      <c r="V56" s="251"/>
      <c r="W56" s="251"/>
      <c r="X56" s="251">
        <v>29166085</v>
      </c>
      <c r="Y56" s="251"/>
      <c r="Z56" s="251">
        <v>30907327.329999998</v>
      </c>
      <c r="AA56" s="251"/>
      <c r="AB56" s="251"/>
      <c r="AC56" s="251"/>
      <c r="AD56" s="147" t="s">
        <v>1076</v>
      </c>
      <c r="AE56" s="147" t="s">
        <v>937</v>
      </c>
    </row>
    <row r="57" spans="1:31" x14ac:dyDescent="0.2">
      <c r="A57" s="165" t="s">
        <v>106</v>
      </c>
      <c r="B57" s="165"/>
      <c r="C57" s="165"/>
      <c r="D57" s="165"/>
      <c r="E57" s="165" t="s">
        <v>107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306">
        <v>5820000</v>
      </c>
      <c r="U57" s="306"/>
      <c r="V57" s="306"/>
      <c r="W57" s="306"/>
      <c r="X57" s="306">
        <v>5820000</v>
      </c>
      <c r="Y57" s="306"/>
      <c r="Z57" s="306">
        <v>7578814.6500000004</v>
      </c>
      <c r="AA57" s="306"/>
      <c r="AB57" s="306"/>
      <c r="AC57" s="306"/>
      <c r="AD57" s="105" t="s">
        <v>1077</v>
      </c>
      <c r="AE57" s="105" t="s">
        <v>1077</v>
      </c>
    </row>
    <row r="58" spans="1:31" ht="13.5" thickBot="1" x14ac:dyDescent="0.25">
      <c r="A58" s="172" t="s">
        <v>108</v>
      </c>
      <c r="B58" s="172"/>
      <c r="C58" s="172"/>
      <c r="D58" s="172"/>
      <c r="E58" s="172" t="s">
        <v>497</v>
      </c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250">
        <v>5820000</v>
      </c>
      <c r="U58" s="250"/>
      <c r="V58" s="250"/>
      <c r="W58" s="250"/>
      <c r="X58" s="250">
        <v>5820000</v>
      </c>
      <c r="Y58" s="250"/>
      <c r="Z58" s="250">
        <v>7578814.6500000004</v>
      </c>
      <c r="AA58" s="250"/>
      <c r="AB58" s="250"/>
      <c r="AC58" s="250"/>
      <c r="AD58" s="104" t="s">
        <v>1077</v>
      </c>
      <c r="AE58" s="104" t="s">
        <v>1077</v>
      </c>
    </row>
    <row r="59" spans="1:31" ht="13.5" thickBot="1" x14ac:dyDescent="0.25">
      <c r="A59" s="177" t="s">
        <v>110</v>
      </c>
      <c r="B59" s="177"/>
      <c r="C59" s="177"/>
      <c r="D59" s="177"/>
      <c r="E59" s="177" t="s">
        <v>498</v>
      </c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251">
        <v>5820000</v>
      </c>
      <c r="U59" s="251"/>
      <c r="V59" s="251"/>
      <c r="W59" s="251"/>
      <c r="X59" s="251">
        <v>5820000</v>
      </c>
      <c r="Y59" s="251"/>
      <c r="Z59" s="251">
        <v>7578814.6500000004</v>
      </c>
      <c r="AA59" s="251"/>
      <c r="AB59" s="251"/>
      <c r="AC59" s="251"/>
      <c r="AD59" s="147" t="s">
        <v>1077</v>
      </c>
      <c r="AE59" s="147" t="s">
        <v>1077</v>
      </c>
    </row>
    <row r="60" spans="1:31" x14ac:dyDescent="0.2">
      <c r="A60" s="165" t="s">
        <v>112</v>
      </c>
      <c r="B60" s="165"/>
      <c r="C60" s="165"/>
      <c r="D60" s="165"/>
      <c r="E60" s="165" t="s">
        <v>113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06">
        <v>0</v>
      </c>
      <c r="U60" s="306"/>
      <c r="V60" s="306"/>
      <c r="W60" s="306"/>
      <c r="X60" s="306">
        <v>13750</v>
      </c>
      <c r="Y60" s="306"/>
      <c r="Z60" s="306">
        <v>46173</v>
      </c>
      <c r="AA60" s="306"/>
      <c r="AB60" s="306"/>
      <c r="AC60" s="306"/>
      <c r="AD60" s="105" t="s">
        <v>473</v>
      </c>
      <c r="AE60" s="105" t="s">
        <v>1078</v>
      </c>
    </row>
    <row r="61" spans="1:31" x14ac:dyDescent="0.2">
      <c r="A61" s="163" t="s">
        <v>114</v>
      </c>
      <c r="B61" s="163"/>
      <c r="C61" s="163"/>
      <c r="D61" s="163"/>
      <c r="E61" s="163" t="s">
        <v>115</v>
      </c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83">
        <v>0</v>
      </c>
      <c r="U61" s="183"/>
      <c r="V61" s="183"/>
      <c r="W61" s="183"/>
      <c r="X61" s="183">
        <v>3259876</v>
      </c>
      <c r="Y61" s="183"/>
      <c r="Z61" s="183">
        <v>3289651</v>
      </c>
      <c r="AA61" s="183"/>
      <c r="AB61" s="183"/>
      <c r="AC61" s="183"/>
      <c r="AD61" s="105" t="s">
        <v>473</v>
      </c>
      <c r="AE61" s="105" t="s">
        <v>1079</v>
      </c>
    </row>
    <row r="62" spans="1:31" x14ac:dyDescent="0.2">
      <c r="A62" s="163" t="s">
        <v>116</v>
      </c>
      <c r="B62" s="163"/>
      <c r="C62" s="163"/>
      <c r="D62" s="163"/>
      <c r="E62" s="163" t="s">
        <v>499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83">
        <v>1725000</v>
      </c>
      <c r="U62" s="183"/>
      <c r="V62" s="183"/>
      <c r="W62" s="183"/>
      <c r="X62" s="183">
        <v>2540062</v>
      </c>
      <c r="Y62" s="183"/>
      <c r="Z62" s="183">
        <v>3040568.79</v>
      </c>
      <c r="AA62" s="183"/>
      <c r="AB62" s="183"/>
      <c r="AC62" s="183"/>
      <c r="AD62" s="105" t="s">
        <v>1080</v>
      </c>
      <c r="AE62" s="105" t="s">
        <v>1081</v>
      </c>
    </row>
    <row r="63" spans="1:31" x14ac:dyDescent="0.2">
      <c r="A63" s="163" t="s">
        <v>117</v>
      </c>
      <c r="B63" s="163"/>
      <c r="C63" s="163"/>
      <c r="D63" s="163"/>
      <c r="E63" s="163" t="s">
        <v>118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83">
        <v>0</v>
      </c>
      <c r="U63" s="183"/>
      <c r="V63" s="183"/>
      <c r="W63" s="183"/>
      <c r="X63" s="183">
        <v>0</v>
      </c>
      <c r="Y63" s="183"/>
      <c r="Z63" s="183">
        <v>1792.07</v>
      </c>
      <c r="AA63" s="183"/>
      <c r="AB63" s="183"/>
      <c r="AC63" s="183"/>
      <c r="AD63" s="105" t="s">
        <v>473</v>
      </c>
      <c r="AE63" s="105" t="s">
        <v>473</v>
      </c>
    </row>
    <row r="64" spans="1:31" x14ac:dyDescent="0.2">
      <c r="A64" s="163" t="s">
        <v>119</v>
      </c>
      <c r="B64" s="163"/>
      <c r="C64" s="163"/>
      <c r="D64" s="163"/>
      <c r="E64" s="163" t="s">
        <v>120</v>
      </c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83">
        <v>5000</v>
      </c>
      <c r="U64" s="183"/>
      <c r="V64" s="183"/>
      <c r="W64" s="183"/>
      <c r="X64" s="183">
        <v>5000</v>
      </c>
      <c r="Y64" s="183"/>
      <c r="Z64" s="183">
        <v>1891</v>
      </c>
      <c r="AA64" s="183"/>
      <c r="AB64" s="183"/>
      <c r="AC64" s="183"/>
      <c r="AD64" s="105" t="s">
        <v>1082</v>
      </c>
      <c r="AE64" s="105" t="s">
        <v>1082</v>
      </c>
    </row>
    <row r="65" spans="1:31" ht="13.5" thickBot="1" x14ac:dyDescent="0.25">
      <c r="A65" s="172" t="s">
        <v>121</v>
      </c>
      <c r="B65" s="172"/>
      <c r="C65" s="172"/>
      <c r="D65" s="172"/>
      <c r="E65" s="172" t="s">
        <v>500</v>
      </c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250">
        <v>1730000</v>
      </c>
      <c r="U65" s="250"/>
      <c r="V65" s="250"/>
      <c r="W65" s="250"/>
      <c r="X65" s="250">
        <v>5818688</v>
      </c>
      <c r="Y65" s="250"/>
      <c r="Z65" s="250">
        <v>6380075.8600000003</v>
      </c>
      <c r="AA65" s="250"/>
      <c r="AB65" s="250"/>
      <c r="AC65" s="250"/>
      <c r="AD65" s="104" t="s">
        <v>1083</v>
      </c>
      <c r="AE65" s="104" t="s">
        <v>1084</v>
      </c>
    </row>
    <row r="66" spans="1:31" ht="13.5" thickBot="1" x14ac:dyDescent="0.25">
      <c r="A66" s="177" t="s">
        <v>123</v>
      </c>
      <c r="B66" s="177"/>
      <c r="C66" s="177"/>
      <c r="D66" s="177"/>
      <c r="E66" s="177" t="s">
        <v>501</v>
      </c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251">
        <v>1730000</v>
      </c>
      <c r="U66" s="251"/>
      <c r="V66" s="251"/>
      <c r="W66" s="251"/>
      <c r="X66" s="251">
        <v>5818688</v>
      </c>
      <c r="Y66" s="251"/>
      <c r="Z66" s="251">
        <v>6380075.8600000003</v>
      </c>
      <c r="AA66" s="251"/>
      <c r="AB66" s="251"/>
      <c r="AC66" s="251"/>
      <c r="AD66" s="147" t="s">
        <v>1083</v>
      </c>
      <c r="AE66" s="147" t="s">
        <v>1084</v>
      </c>
    </row>
    <row r="67" spans="1:31" x14ac:dyDescent="0.2">
      <c r="A67" s="165" t="s">
        <v>1085</v>
      </c>
      <c r="B67" s="165"/>
      <c r="C67" s="165"/>
      <c r="D67" s="165"/>
      <c r="E67" s="165" t="s">
        <v>1086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306">
        <v>0</v>
      </c>
      <c r="U67" s="306"/>
      <c r="V67" s="306"/>
      <c r="W67" s="306"/>
      <c r="X67" s="306">
        <v>200000</v>
      </c>
      <c r="Y67" s="306"/>
      <c r="Z67" s="306">
        <v>0</v>
      </c>
      <c r="AA67" s="306"/>
      <c r="AB67" s="306"/>
      <c r="AC67" s="306"/>
      <c r="AD67" s="105" t="s">
        <v>473</v>
      </c>
      <c r="AE67" s="105" t="s">
        <v>957</v>
      </c>
    </row>
    <row r="68" spans="1:31" ht="13.5" thickBot="1" x14ac:dyDescent="0.25">
      <c r="A68" s="172" t="s">
        <v>1087</v>
      </c>
      <c r="B68" s="172"/>
      <c r="C68" s="172"/>
      <c r="D68" s="172"/>
      <c r="E68" s="172" t="s">
        <v>1088</v>
      </c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250">
        <v>0</v>
      </c>
      <c r="U68" s="250"/>
      <c r="V68" s="250"/>
      <c r="W68" s="250"/>
      <c r="X68" s="250">
        <v>200000</v>
      </c>
      <c r="Y68" s="250"/>
      <c r="Z68" s="250">
        <v>0</v>
      </c>
      <c r="AA68" s="250"/>
      <c r="AB68" s="250"/>
      <c r="AC68" s="250"/>
      <c r="AD68" s="104" t="s">
        <v>473</v>
      </c>
      <c r="AE68" s="104" t="s">
        <v>957</v>
      </c>
    </row>
    <row r="69" spans="1:31" ht="13.5" thickBot="1" x14ac:dyDescent="0.25">
      <c r="A69" s="177" t="s">
        <v>1089</v>
      </c>
      <c r="B69" s="177"/>
      <c r="C69" s="177"/>
      <c r="D69" s="177"/>
      <c r="E69" s="177" t="s">
        <v>1090</v>
      </c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251">
        <v>0</v>
      </c>
      <c r="U69" s="251"/>
      <c r="V69" s="251"/>
      <c r="W69" s="251"/>
      <c r="X69" s="251">
        <v>200000</v>
      </c>
      <c r="Y69" s="251"/>
      <c r="Z69" s="251">
        <v>0</v>
      </c>
      <c r="AA69" s="251"/>
      <c r="AB69" s="251"/>
      <c r="AC69" s="251"/>
      <c r="AD69" s="147" t="s">
        <v>473</v>
      </c>
      <c r="AE69" s="147" t="s">
        <v>957</v>
      </c>
    </row>
    <row r="70" spans="1:31" ht="13.5" thickBot="1" x14ac:dyDescent="0.25">
      <c r="A70" s="231" t="s">
        <v>125</v>
      </c>
      <c r="B70" s="231"/>
      <c r="C70" s="231"/>
      <c r="D70" s="231"/>
      <c r="E70" s="231" t="s">
        <v>978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310">
        <v>35251821</v>
      </c>
      <c r="U70" s="310"/>
      <c r="V70" s="310"/>
      <c r="W70" s="310"/>
      <c r="X70" s="310">
        <v>41004773</v>
      </c>
      <c r="Y70" s="310"/>
      <c r="Z70" s="310">
        <v>44866217.840000004</v>
      </c>
      <c r="AA70" s="310"/>
      <c r="AB70" s="310"/>
      <c r="AC70" s="310"/>
      <c r="AD70" s="146" t="s">
        <v>1091</v>
      </c>
      <c r="AE70" s="146" t="s">
        <v>984</v>
      </c>
    </row>
    <row r="71" spans="1:31" x14ac:dyDescent="0.2">
      <c r="A71" s="165" t="s">
        <v>127</v>
      </c>
      <c r="B71" s="165"/>
      <c r="C71" s="165"/>
      <c r="D71" s="165"/>
      <c r="E71" s="165" t="s">
        <v>128</v>
      </c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306">
        <v>8500000</v>
      </c>
      <c r="U71" s="306"/>
      <c r="V71" s="306"/>
      <c r="W71" s="306"/>
      <c r="X71" s="306">
        <v>8500000</v>
      </c>
      <c r="Y71" s="306"/>
      <c r="Z71" s="306">
        <v>10210319</v>
      </c>
      <c r="AA71" s="306"/>
      <c r="AB71" s="306"/>
      <c r="AC71" s="306"/>
      <c r="AD71" s="105" t="s">
        <v>1092</v>
      </c>
      <c r="AE71" s="105" t="s">
        <v>1092</v>
      </c>
    </row>
    <row r="72" spans="1:31" x14ac:dyDescent="0.2">
      <c r="A72" s="163" t="s">
        <v>129</v>
      </c>
      <c r="B72" s="163"/>
      <c r="C72" s="163"/>
      <c r="D72" s="163"/>
      <c r="E72" s="163" t="s">
        <v>130</v>
      </c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83">
        <v>500000</v>
      </c>
      <c r="U72" s="183"/>
      <c r="V72" s="183"/>
      <c r="W72" s="183"/>
      <c r="X72" s="183">
        <v>500000</v>
      </c>
      <c r="Y72" s="183"/>
      <c r="Z72" s="183">
        <v>26300</v>
      </c>
      <c r="AA72" s="183"/>
      <c r="AB72" s="183"/>
      <c r="AC72" s="183"/>
      <c r="AD72" s="105" t="s">
        <v>1093</v>
      </c>
      <c r="AE72" s="105" t="s">
        <v>1093</v>
      </c>
    </row>
    <row r="73" spans="1:31" ht="13.5" thickBot="1" x14ac:dyDescent="0.25">
      <c r="A73" s="172" t="s">
        <v>131</v>
      </c>
      <c r="B73" s="172"/>
      <c r="C73" s="172"/>
      <c r="D73" s="172"/>
      <c r="E73" s="172" t="s">
        <v>503</v>
      </c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250">
        <v>9000000</v>
      </c>
      <c r="U73" s="250"/>
      <c r="V73" s="250"/>
      <c r="W73" s="250"/>
      <c r="X73" s="250">
        <v>9000000</v>
      </c>
      <c r="Y73" s="250"/>
      <c r="Z73" s="250">
        <v>10236619</v>
      </c>
      <c r="AA73" s="250"/>
      <c r="AB73" s="250"/>
      <c r="AC73" s="250"/>
      <c r="AD73" s="104" t="s">
        <v>1094</v>
      </c>
      <c r="AE73" s="104" t="s">
        <v>1094</v>
      </c>
    </row>
    <row r="74" spans="1:31" x14ac:dyDescent="0.2">
      <c r="A74" s="165" t="s">
        <v>133</v>
      </c>
      <c r="B74" s="165"/>
      <c r="C74" s="165"/>
      <c r="D74" s="165"/>
      <c r="E74" s="165" t="s">
        <v>134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306">
        <v>0</v>
      </c>
      <c r="U74" s="306"/>
      <c r="V74" s="306"/>
      <c r="W74" s="306"/>
      <c r="X74" s="306">
        <v>0</v>
      </c>
      <c r="Y74" s="306"/>
      <c r="Z74" s="306">
        <v>328410</v>
      </c>
      <c r="AA74" s="306"/>
      <c r="AB74" s="306"/>
      <c r="AC74" s="306"/>
      <c r="AD74" s="105" t="s">
        <v>473</v>
      </c>
      <c r="AE74" s="105" t="s">
        <v>473</v>
      </c>
    </row>
    <row r="75" spans="1:31" x14ac:dyDescent="0.2">
      <c r="A75" s="163" t="s">
        <v>135</v>
      </c>
      <c r="B75" s="163"/>
      <c r="C75" s="163"/>
      <c r="D75" s="163"/>
      <c r="E75" s="163" t="s">
        <v>136</v>
      </c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83">
        <v>600000</v>
      </c>
      <c r="U75" s="183"/>
      <c r="V75" s="183"/>
      <c r="W75" s="183"/>
      <c r="X75" s="183">
        <v>600000</v>
      </c>
      <c r="Y75" s="183"/>
      <c r="Z75" s="183">
        <v>1240000</v>
      </c>
      <c r="AA75" s="183"/>
      <c r="AB75" s="183"/>
      <c r="AC75" s="183"/>
      <c r="AD75" s="105" t="s">
        <v>1095</v>
      </c>
      <c r="AE75" s="105" t="s">
        <v>1095</v>
      </c>
    </row>
    <row r="76" spans="1:31" ht="13.5" thickBot="1" x14ac:dyDescent="0.25">
      <c r="A76" s="172" t="s">
        <v>137</v>
      </c>
      <c r="B76" s="172"/>
      <c r="C76" s="172"/>
      <c r="D76" s="172"/>
      <c r="E76" s="172" t="s">
        <v>504</v>
      </c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250">
        <v>600000</v>
      </c>
      <c r="U76" s="250"/>
      <c r="V76" s="250"/>
      <c r="W76" s="250"/>
      <c r="X76" s="250">
        <v>600000</v>
      </c>
      <c r="Y76" s="250"/>
      <c r="Z76" s="250">
        <v>1568410</v>
      </c>
      <c r="AA76" s="250"/>
      <c r="AB76" s="250"/>
      <c r="AC76" s="250"/>
      <c r="AD76" s="104" t="s">
        <v>1096</v>
      </c>
      <c r="AE76" s="104" t="s">
        <v>1096</v>
      </c>
    </row>
    <row r="77" spans="1:31" ht="13.5" thickBot="1" x14ac:dyDescent="0.25">
      <c r="A77" s="177" t="s">
        <v>139</v>
      </c>
      <c r="B77" s="177"/>
      <c r="C77" s="177"/>
      <c r="D77" s="177"/>
      <c r="E77" s="177" t="s">
        <v>505</v>
      </c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251">
        <v>9600000</v>
      </c>
      <c r="U77" s="251"/>
      <c r="V77" s="251"/>
      <c r="W77" s="251"/>
      <c r="X77" s="251">
        <v>9600000</v>
      </c>
      <c r="Y77" s="251"/>
      <c r="Z77" s="251">
        <v>11805029</v>
      </c>
      <c r="AA77" s="251"/>
      <c r="AB77" s="251"/>
      <c r="AC77" s="251"/>
      <c r="AD77" s="147" t="s">
        <v>1097</v>
      </c>
      <c r="AE77" s="147" t="s">
        <v>1097</v>
      </c>
    </row>
    <row r="78" spans="1:31" ht="13.5" thickBot="1" x14ac:dyDescent="0.25">
      <c r="A78" s="231" t="s">
        <v>141</v>
      </c>
      <c r="B78" s="231"/>
      <c r="C78" s="231"/>
      <c r="D78" s="231"/>
      <c r="E78" s="231" t="s">
        <v>977</v>
      </c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310">
        <v>9600000</v>
      </c>
      <c r="U78" s="310"/>
      <c r="V78" s="310"/>
      <c r="W78" s="310"/>
      <c r="X78" s="310">
        <v>9600000</v>
      </c>
      <c r="Y78" s="310"/>
      <c r="Z78" s="310">
        <v>11805029</v>
      </c>
      <c r="AA78" s="310"/>
      <c r="AB78" s="310"/>
      <c r="AC78" s="310"/>
      <c r="AD78" s="146" t="s">
        <v>1097</v>
      </c>
      <c r="AE78" s="146" t="s">
        <v>1097</v>
      </c>
    </row>
    <row r="79" spans="1:31" ht="13.5" thickBot="1" x14ac:dyDescent="0.25">
      <c r="A79" s="249" t="s">
        <v>976</v>
      </c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311">
        <v>158046821</v>
      </c>
      <c r="U79" s="311"/>
      <c r="V79" s="311"/>
      <c r="W79" s="311"/>
      <c r="X79" s="311">
        <v>172899633</v>
      </c>
      <c r="Y79" s="311"/>
      <c r="Z79" s="311">
        <v>202425026.65000001</v>
      </c>
      <c r="AA79" s="311"/>
      <c r="AB79" s="311"/>
      <c r="AC79" s="311"/>
      <c r="AD79" s="145" t="s">
        <v>1098</v>
      </c>
      <c r="AE79" s="145" t="s">
        <v>1099</v>
      </c>
    </row>
    <row r="80" spans="1:31" x14ac:dyDescent="0.2">
      <c r="A80" s="165" t="s">
        <v>144</v>
      </c>
      <c r="B80" s="165"/>
      <c r="C80" s="165"/>
      <c r="D80" s="165"/>
      <c r="E80" s="165" t="s">
        <v>145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306">
        <v>0</v>
      </c>
      <c r="U80" s="306"/>
      <c r="V80" s="306"/>
      <c r="W80" s="306"/>
      <c r="X80" s="306">
        <v>149195.14000000001</v>
      </c>
      <c r="Y80" s="306"/>
      <c r="Z80" s="306">
        <v>149195.14000000001</v>
      </c>
      <c r="AA80" s="306"/>
      <c r="AB80" s="306"/>
      <c r="AC80" s="306"/>
      <c r="AD80" s="105" t="s">
        <v>473</v>
      </c>
      <c r="AE80" s="105" t="s">
        <v>474</v>
      </c>
    </row>
    <row r="81" spans="1:31" x14ac:dyDescent="0.2">
      <c r="A81" s="163" t="s">
        <v>146</v>
      </c>
      <c r="B81" s="163"/>
      <c r="C81" s="163"/>
      <c r="D81" s="163"/>
      <c r="E81" s="163" t="s">
        <v>147</v>
      </c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83">
        <v>51218500</v>
      </c>
      <c r="U81" s="183"/>
      <c r="V81" s="183"/>
      <c r="W81" s="183"/>
      <c r="X81" s="183">
        <v>51236900</v>
      </c>
      <c r="Y81" s="183"/>
      <c r="Z81" s="183">
        <v>51236900</v>
      </c>
      <c r="AA81" s="183"/>
      <c r="AB81" s="183"/>
      <c r="AC81" s="183"/>
      <c r="AD81" s="105" t="s">
        <v>1100</v>
      </c>
      <c r="AE81" s="105" t="s">
        <v>474</v>
      </c>
    </row>
    <row r="82" spans="1:31" x14ac:dyDescent="0.2">
      <c r="A82" s="163" t="s">
        <v>148</v>
      </c>
      <c r="B82" s="163"/>
      <c r="C82" s="163"/>
      <c r="D82" s="163"/>
      <c r="E82" s="163" t="s">
        <v>149</v>
      </c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83">
        <v>25966500</v>
      </c>
      <c r="U82" s="183"/>
      <c r="V82" s="183"/>
      <c r="W82" s="183"/>
      <c r="X82" s="183">
        <v>24659623.079999998</v>
      </c>
      <c r="Y82" s="183"/>
      <c r="Z82" s="183">
        <v>24655623.079999998</v>
      </c>
      <c r="AA82" s="183"/>
      <c r="AB82" s="183"/>
      <c r="AC82" s="183"/>
      <c r="AD82" s="105" t="s">
        <v>1101</v>
      </c>
      <c r="AE82" s="105" t="s">
        <v>1102</v>
      </c>
    </row>
    <row r="83" spans="1:31" ht="13.5" thickBot="1" x14ac:dyDescent="0.25">
      <c r="A83" s="172" t="s">
        <v>150</v>
      </c>
      <c r="B83" s="172"/>
      <c r="C83" s="172"/>
      <c r="D83" s="172"/>
      <c r="E83" s="172" t="s">
        <v>508</v>
      </c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250">
        <v>77185000</v>
      </c>
      <c r="U83" s="250"/>
      <c r="V83" s="250"/>
      <c r="W83" s="250"/>
      <c r="X83" s="250">
        <v>76045718.219999999</v>
      </c>
      <c r="Y83" s="250"/>
      <c r="Z83" s="250">
        <v>76041718.219999999</v>
      </c>
      <c r="AA83" s="250"/>
      <c r="AB83" s="250"/>
      <c r="AC83" s="250"/>
      <c r="AD83" s="104" t="s">
        <v>1103</v>
      </c>
      <c r="AE83" s="104" t="s">
        <v>1104</v>
      </c>
    </row>
    <row r="84" spans="1:31" x14ac:dyDescent="0.2">
      <c r="A84" s="165" t="s">
        <v>975</v>
      </c>
      <c r="B84" s="165"/>
      <c r="C84" s="165"/>
      <c r="D84" s="165"/>
      <c r="E84" s="165" t="s">
        <v>678</v>
      </c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306">
        <v>2757000</v>
      </c>
      <c r="U84" s="306"/>
      <c r="V84" s="306"/>
      <c r="W84" s="306"/>
      <c r="X84" s="306">
        <v>3036407</v>
      </c>
      <c r="Y84" s="306"/>
      <c r="Z84" s="306">
        <v>3086407</v>
      </c>
      <c r="AA84" s="306"/>
      <c r="AB84" s="306"/>
      <c r="AC84" s="306"/>
      <c r="AD84" s="105" t="s">
        <v>1105</v>
      </c>
      <c r="AE84" s="105" t="s">
        <v>1106</v>
      </c>
    </row>
    <row r="85" spans="1:31" x14ac:dyDescent="0.2">
      <c r="A85" s="163" t="s">
        <v>152</v>
      </c>
      <c r="B85" s="163"/>
      <c r="C85" s="163"/>
      <c r="D85" s="163"/>
      <c r="E85" s="163" t="s">
        <v>153</v>
      </c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83">
        <v>0</v>
      </c>
      <c r="U85" s="183"/>
      <c r="V85" s="183"/>
      <c r="W85" s="183"/>
      <c r="X85" s="183">
        <v>810751</v>
      </c>
      <c r="Y85" s="183"/>
      <c r="Z85" s="183">
        <v>810751</v>
      </c>
      <c r="AA85" s="183"/>
      <c r="AB85" s="183"/>
      <c r="AC85" s="183"/>
      <c r="AD85" s="105" t="s">
        <v>473</v>
      </c>
      <c r="AE85" s="105" t="s">
        <v>474</v>
      </c>
    </row>
    <row r="86" spans="1:31" ht="13.5" thickBot="1" x14ac:dyDescent="0.25">
      <c r="A86" s="172" t="s">
        <v>154</v>
      </c>
      <c r="B86" s="172"/>
      <c r="C86" s="172"/>
      <c r="D86" s="172"/>
      <c r="E86" s="172" t="s">
        <v>509</v>
      </c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250">
        <v>2757000</v>
      </c>
      <c r="U86" s="250"/>
      <c r="V86" s="250"/>
      <c r="W86" s="250"/>
      <c r="X86" s="250">
        <v>3847158</v>
      </c>
      <c r="Y86" s="250"/>
      <c r="Z86" s="250">
        <v>3897158</v>
      </c>
      <c r="AA86" s="250"/>
      <c r="AB86" s="250"/>
      <c r="AC86" s="250"/>
      <c r="AD86" s="104" t="s">
        <v>1107</v>
      </c>
      <c r="AE86" s="104" t="s">
        <v>1108</v>
      </c>
    </row>
    <row r="87" spans="1:31" x14ac:dyDescent="0.2">
      <c r="A87" s="165" t="s">
        <v>974</v>
      </c>
      <c r="B87" s="165"/>
      <c r="C87" s="165"/>
      <c r="D87" s="165"/>
      <c r="E87" s="165" t="s">
        <v>973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306">
        <v>0</v>
      </c>
      <c r="U87" s="306"/>
      <c r="V87" s="306"/>
      <c r="W87" s="306"/>
      <c r="X87" s="306">
        <v>1230946.96</v>
      </c>
      <c r="Y87" s="306"/>
      <c r="Z87" s="306">
        <v>1230946.96</v>
      </c>
      <c r="AA87" s="306"/>
      <c r="AB87" s="306"/>
      <c r="AC87" s="306"/>
      <c r="AD87" s="105" t="s">
        <v>473</v>
      </c>
      <c r="AE87" s="105" t="s">
        <v>474</v>
      </c>
    </row>
    <row r="88" spans="1:31" x14ac:dyDescent="0.2">
      <c r="A88" s="163" t="s">
        <v>156</v>
      </c>
      <c r="B88" s="163"/>
      <c r="C88" s="163"/>
      <c r="D88" s="163"/>
      <c r="E88" s="163" t="s">
        <v>157</v>
      </c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83">
        <v>0</v>
      </c>
      <c r="U88" s="183"/>
      <c r="V88" s="183"/>
      <c r="W88" s="183"/>
      <c r="X88" s="183">
        <v>0</v>
      </c>
      <c r="Y88" s="183"/>
      <c r="Z88" s="183">
        <v>295154784.95999998</v>
      </c>
      <c r="AA88" s="183"/>
      <c r="AB88" s="183"/>
      <c r="AC88" s="183"/>
      <c r="AD88" s="105" t="s">
        <v>473</v>
      </c>
      <c r="AE88" s="105" t="s">
        <v>473</v>
      </c>
    </row>
    <row r="89" spans="1:31" ht="13.5" thickBot="1" x14ac:dyDescent="0.25">
      <c r="A89" s="172" t="s">
        <v>158</v>
      </c>
      <c r="B89" s="172"/>
      <c r="C89" s="172"/>
      <c r="D89" s="172"/>
      <c r="E89" s="172" t="s">
        <v>510</v>
      </c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250">
        <v>0</v>
      </c>
      <c r="U89" s="250"/>
      <c r="V89" s="250"/>
      <c r="W89" s="250"/>
      <c r="X89" s="250">
        <v>1230946.96</v>
      </c>
      <c r="Y89" s="250"/>
      <c r="Z89" s="250">
        <v>296385731.92000002</v>
      </c>
      <c r="AA89" s="250"/>
      <c r="AB89" s="250"/>
      <c r="AC89" s="250"/>
      <c r="AD89" s="104" t="s">
        <v>473</v>
      </c>
      <c r="AE89" s="104" t="s">
        <v>473</v>
      </c>
    </row>
    <row r="90" spans="1:31" ht="13.5" thickBot="1" x14ac:dyDescent="0.25">
      <c r="A90" s="177" t="s">
        <v>159</v>
      </c>
      <c r="B90" s="177"/>
      <c r="C90" s="177"/>
      <c r="D90" s="177"/>
      <c r="E90" s="177" t="s">
        <v>511</v>
      </c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251">
        <v>79942000</v>
      </c>
      <c r="U90" s="251"/>
      <c r="V90" s="251"/>
      <c r="W90" s="251"/>
      <c r="X90" s="251">
        <v>81123823.180000007</v>
      </c>
      <c r="Y90" s="251"/>
      <c r="Z90" s="251">
        <v>376324608.13999999</v>
      </c>
      <c r="AA90" s="251"/>
      <c r="AB90" s="251"/>
      <c r="AC90" s="251"/>
      <c r="AD90" s="147" t="s">
        <v>1109</v>
      </c>
      <c r="AE90" s="147" t="s">
        <v>1110</v>
      </c>
    </row>
    <row r="91" spans="1:31" x14ac:dyDescent="0.2">
      <c r="A91" s="165" t="s">
        <v>972</v>
      </c>
      <c r="B91" s="165"/>
      <c r="C91" s="165"/>
      <c r="D91" s="165"/>
      <c r="E91" s="165" t="s">
        <v>971</v>
      </c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06">
        <v>0</v>
      </c>
      <c r="U91" s="306"/>
      <c r="V91" s="306"/>
      <c r="W91" s="306"/>
      <c r="X91" s="306">
        <v>12449000</v>
      </c>
      <c r="Y91" s="306"/>
      <c r="Z91" s="306">
        <v>12449000</v>
      </c>
      <c r="AA91" s="306"/>
      <c r="AB91" s="306"/>
      <c r="AC91" s="306"/>
      <c r="AD91" s="105" t="s">
        <v>473</v>
      </c>
      <c r="AE91" s="105" t="s">
        <v>474</v>
      </c>
    </row>
    <row r="92" spans="1:31" x14ac:dyDescent="0.2">
      <c r="A92" s="163" t="s">
        <v>161</v>
      </c>
      <c r="B92" s="163"/>
      <c r="C92" s="163"/>
      <c r="D92" s="163"/>
      <c r="E92" s="163" t="s">
        <v>162</v>
      </c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83">
        <v>0</v>
      </c>
      <c r="U92" s="183"/>
      <c r="V92" s="183"/>
      <c r="W92" s="183"/>
      <c r="X92" s="183">
        <v>2392321.9900000002</v>
      </c>
      <c r="Y92" s="183"/>
      <c r="Z92" s="183">
        <v>2392321.9900000002</v>
      </c>
      <c r="AA92" s="183"/>
      <c r="AB92" s="183"/>
      <c r="AC92" s="183"/>
      <c r="AD92" s="105" t="s">
        <v>473</v>
      </c>
      <c r="AE92" s="105" t="s">
        <v>474</v>
      </c>
    </row>
    <row r="93" spans="1:31" ht="13.5" thickBot="1" x14ac:dyDescent="0.25">
      <c r="A93" s="172" t="s">
        <v>163</v>
      </c>
      <c r="B93" s="172"/>
      <c r="C93" s="172"/>
      <c r="D93" s="172"/>
      <c r="E93" s="172" t="s">
        <v>512</v>
      </c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250">
        <v>0</v>
      </c>
      <c r="U93" s="250"/>
      <c r="V93" s="250"/>
      <c r="W93" s="250"/>
      <c r="X93" s="250">
        <v>14841321.99</v>
      </c>
      <c r="Y93" s="250"/>
      <c r="Z93" s="250">
        <v>14841321.99</v>
      </c>
      <c r="AA93" s="250"/>
      <c r="AB93" s="250"/>
      <c r="AC93" s="250"/>
      <c r="AD93" s="104" t="s">
        <v>473</v>
      </c>
      <c r="AE93" s="104" t="s">
        <v>474</v>
      </c>
    </row>
    <row r="94" spans="1:31" x14ac:dyDescent="0.2">
      <c r="A94" s="165" t="s">
        <v>421</v>
      </c>
      <c r="B94" s="165"/>
      <c r="C94" s="165"/>
      <c r="D94" s="165"/>
      <c r="E94" s="165" t="s">
        <v>422</v>
      </c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306">
        <v>0</v>
      </c>
      <c r="U94" s="306"/>
      <c r="V94" s="306"/>
      <c r="W94" s="306"/>
      <c r="X94" s="306">
        <v>1156856.3999999999</v>
      </c>
      <c r="Y94" s="306"/>
      <c r="Z94" s="306">
        <v>1156856.3999999999</v>
      </c>
      <c r="AA94" s="306"/>
      <c r="AB94" s="306"/>
      <c r="AC94" s="306"/>
      <c r="AD94" s="105" t="s">
        <v>473</v>
      </c>
      <c r="AE94" s="105" t="s">
        <v>474</v>
      </c>
    </row>
    <row r="95" spans="1:31" ht="13.5" thickBot="1" x14ac:dyDescent="0.25">
      <c r="A95" s="172" t="s">
        <v>165</v>
      </c>
      <c r="B95" s="172"/>
      <c r="C95" s="172"/>
      <c r="D95" s="172"/>
      <c r="E95" s="172" t="s">
        <v>513</v>
      </c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250">
        <v>0</v>
      </c>
      <c r="U95" s="250"/>
      <c r="V95" s="250"/>
      <c r="W95" s="250"/>
      <c r="X95" s="250">
        <v>1156856.3999999999</v>
      </c>
      <c r="Y95" s="250"/>
      <c r="Z95" s="250">
        <v>1156856.3999999999</v>
      </c>
      <c r="AA95" s="250"/>
      <c r="AB95" s="250"/>
      <c r="AC95" s="250"/>
      <c r="AD95" s="104" t="s">
        <v>473</v>
      </c>
      <c r="AE95" s="104" t="s">
        <v>474</v>
      </c>
    </row>
    <row r="96" spans="1:31" ht="13.5" thickBot="1" x14ac:dyDescent="0.25">
      <c r="A96" s="177" t="s">
        <v>167</v>
      </c>
      <c r="B96" s="177"/>
      <c r="C96" s="177"/>
      <c r="D96" s="177"/>
      <c r="E96" s="177" t="s">
        <v>514</v>
      </c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251">
        <v>0</v>
      </c>
      <c r="U96" s="251"/>
      <c r="V96" s="251"/>
      <c r="W96" s="251"/>
      <c r="X96" s="251">
        <v>15998178.390000001</v>
      </c>
      <c r="Y96" s="251"/>
      <c r="Z96" s="251">
        <v>15998178.390000001</v>
      </c>
      <c r="AA96" s="251"/>
      <c r="AB96" s="251"/>
      <c r="AC96" s="251"/>
      <c r="AD96" s="147" t="s">
        <v>473</v>
      </c>
      <c r="AE96" s="147" t="s">
        <v>474</v>
      </c>
    </row>
    <row r="97" spans="1:31" ht="13.5" thickBot="1" x14ac:dyDescent="0.25">
      <c r="A97" s="231" t="s">
        <v>169</v>
      </c>
      <c r="B97" s="231"/>
      <c r="C97" s="231"/>
      <c r="D97" s="231"/>
      <c r="E97" s="231" t="s">
        <v>970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310">
        <v>79942000</v>
      </c>
      <c r="U97" s="310"/>
      <c r="V97" s="310"/>
      <c r="W97" s="310"/>
      <c r="X97" s="310">
        <v>97122001.569999993</v>
      </c>
      <c r="Y97" s="310"/>
      <c r="Z97" s="310">
        <v>392322786.52999997</v>
      </c>
      <c r="AA97" s="310"/>
      <c r="AB97" s="310"/>
      <c r="AC97" s="310"/>
      <c r="AD97" s="146" t="s">
        <v>1111</v>
      </c>
      <c r="AE97" s="146" t="s">
        <v>1112</v>
      </c>
    </row>
    <row r="98" spans="1:31" ht="13.5" thickBot="1" x14ac:dyDescent="0.25">
      <c r="A98" s="238" t="s">
        <v>969</v>
      </c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311">
        <v>237988821</v>
      </c>
      <c r="U98" s="311"/>
      <c r="V98" s="311"/>
      <c r="W98" s="311"/>
      <c r="X98" s="311">
        <v>270021634.56999999</v>
      </c>
      <c r="Y98" s="311"/>
      <c r="Z98" s="311">
        <v>594747813.17999995</v>
      </c>
      <c r="AA98" s="311"/>
      <c r="AB98" s="311"/>
      <c r="AC98" s="311"/>
      <c r="AD98" s="145" t="s">
        <v>1113</v>
      </c>
      <c r="AE98" s="145" t="s">
        <v>1114</v>
      </c>
    </row>
    <row r="99" spans="1:31" x14ac:dyDescent="0.2">
      <c r="A99" s="214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</row>
    <row r="100" spans="1:31" x14ac:dyDescent="0.2">
      <c r="A100" s="312"/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</row>
    <row r="101" spans="1:31" x14ac:dyDescent="0.2">
      <c r="A101" s="266"/>
      <c r="B101" s="266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</row>
    <row r="102" spans="1:31" ht="16.5" thickBot="1" x14ac:dyDescent="0.25">
      <c r="A102" s="215" t="s">
        <v>517</v>
      </c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</row>
    <row r="103" spans="1:31" x14ac:dyDescent="0.2">
      <c r="A103" s="219" t="s">
        <v>382</v>
      </c>
      <c r="B103" s="219"/>
      <c r="C103" s="219"/>
      <c r="D103" s="219"/>
      <c r="E103" s="219" t="s">
        <v>26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20"/>
      <c r="R103" s="220"/>
      <c r="S103" s="220"/>
      <c r="T103" s="220" t="s">
        <v>27</v>
      </c>
      <c r="U103" s="220"/>
      <c r="V103" s="220"/>
      <c r="W103" s="220"/>
      <c r="X103" s="220" t="s">
        <v>28</v>
      </c>
      <c r="Y103" s="220"/>
      <c r="Z103" s="220" t="s">
        <v>467</v>
      </c>
      <c r="AA103" s="220"/>
      <c r="AB103" s="220"/>
      <c r="AC103" s="220"/>
      <c r="AD103" s="103" t="s">
        <v>468</v>
      </c>
      <c r="AE103" s="103" t="s">
        <v>469</v>
      </c>
    </row>
    <row r="104" spans="1:31" ht="13.5" thickBot="1" x14ac:dyDescent="0.25">
      <c r="A104" s="270" t="s">
        <v>470</v>
      </c>
      <c r="B104" s="270"/>
      <c r="C104" s="270"/>
      <c r="D104" s="270"/>
      <c r="E104" s="270" t="s">
        <v>471</v>
      </c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90"/>
      <c r="R104" s="290"/>
      <c r="S104" s="290"/>
      <c r="T104" s="290" t="s">
        <v>85</v>
      </c>
      <c r="U104" s="290"/>
      <c r="V104" s="290"/>
      <c r="W104" s="290"/>
      <c r="X104" s="290" t="s">
        <v>125</v>
      </c>
      <c r="Y104" s="290"/>
      <c r="Z104" s="290" t="s">
        <v>141</v>
      </c>
      <c r="AA104" s="290"/>
      <c r="AB104" s="290"/>
      <c r="AC104" s="290"/>
      <c r="AD104" s="136"/>
      <c r="AE104" s="136"/>
    </row>
    <row r="105" spans="1:31" x14ac:dyDescent="0.2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</row>
    <row r="106" spans="1:31" x14ac:dyDescent="0.2">
      <c r="A106" s="163" t="s">
        <v>176</v>
      </c>
      <c r="B106" s="163"/>
      <c r="C106" s="163"/>
      <c r="D106" s="163"/>
      <c r="E106" s="163" t="s">
        <v>1115</v>
      </c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83">
        <v>83974000</v>
      </c>
      <c r="U106" s="183"/>
      <c r="V106" s="183"/>
      <c r="W106" s="183"/>
      <c r="X106" s="183">
        <v>82014339.430000007</v>
      </c>
      <c r="Y106" s="183"/>
      <c r="Z106" s="183">
        <v>80768407</v>
      </c>
      <c r="AA106" s="183"/>
      <c r="AB106" s="183"/>
      <c r="AC106" s="183"/>
      <c r="AD106" s="105" t="s">
        <v>1116</v>
      </c>
      <c r="AE106" s="105" t="s">
        <v>967</v>
      </c>
    </row>
    <row r="107" spans="1:31" ht="13.5" thickBot="1" x14ac:dyDescent="0.25">
      <c r="A107" s="172" t="s">
        <v>178</v>
      </c>
      <c r="B107" s="172"/>
      <c r="C107" s="172"/>
      <c r="D107" s="172"/>
      <c r="E107" s="172" t="s">
        <v>518</v>
      </c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250">
        <v>83974000</v>
      </c>
      <c r="U107" s="250"/>
      <c r="V107" s="250"/>
      <c r="W107" s="250"/>
      <c r="X107" s="250">
        <v>82014339.430000007</v>
      </c>
      <c r="Y107" s="250"/>
      <c r="Z107" s="250">
        <v>80768407</v>
      </c>
      <c r="AA107" s="250"/>
      <c r="AB107" s="250"/>
      <c r="AC107" s="250"/>
      <c r="AD107" s="104" t="s">
        <v>1116</v>
      </c>
      <c r="AE107" s="104" t="s">
        <v>967</v>
      </c>
    </row>
    <row r="108" spans="1:31" x14ac:dyDescent="0.2">
      <c r="A108" s="165" t="s">
        <v>180</v>
      </c>
      <c r="B108" s="165"/>
      <c r="C108" s="165"/>
      <c r="D108" s="165"/>
      <c r="E108" s="165" t="s">
        <v>181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306">
        <v>1419880</v>
      </c>
      <c r="U108" s="306"/>
      <c r="V108" s="306"/>
      <c r="W108" s="306"/>
      <c r="X108" s="306">
        <v>1650455</v>
      </c>
      <c r="Y108" s="306"/>
      <c r="Z108" s="306">
        <v>1078485</v>
      </c>
      <c r="AA108" s="306"/>
      <c r="AB108" s="306"/>
      <c r="AC108" s="306"/>
      <c r="AD108" s="105" t="s">
        <v>1117</v>
      </c>
      <c r="AE108" s="105" t="s">
        <v>1118</v>
      </c>
    </row>
    <row r="109" spans="1:31" x14ac:dyDescent="0.2">
      <c r="A109" s="163" t="s">
        <v>182</v>
      </c>
      <c r="B109" s="163"/>
      <c r="C109" s="163"/>
      <c r="D109" s="163"/>
      <c r="E109" s="163" t="s">
        <v>183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83">
        <v>1147000</v>
      </c>
      <c r="U109" s="183"/>
      <c r="V109" s="183"/>
      <c r="W109" s="183"/>
      <c r="X109" s="183">
        <v>1147000</v>
      </c>
      <c r="Y109" s="183"/>
      <c r="Z109" s="183">
        <v>1126392</v>
      </c>
      <c r="AA109" s="183"/>
      <c r="AB109" s="183"/>
      <c r="AC109" s="183"/>
      <c r="AD109" s="105" t="s">
        <v>1119</v>
      </c>
      <c r="AE109" s="105" t="s">
        <v>1119</v>
      </c>
    </row>
    <row r="110" spans="1:31" x14ac:dyDescent="0.2">
      <c r="A110" s="163" t="s">
        <v>1120</v>
      </c>
      <c r="B110" s="163"/>
      <c r="C110" s="163"/>
      <c r="D110" s="163"/>
      <c r="E110" s="163" t="s">
        <v>1121</v>
      </c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83">
        <v>0</v>
      </c>
      <c r="U110" s="183"/>
      <c r="V110" s="183"/>
      <c r="W110" s="183"/>
      <c r="X110" s="183">
        <v>126000</v>
      </c>
      <c r="Y110" s="183"/>
      <c r="Z110" s="183">
        <v>0</v>
      </c>
      <c r="AA110" s="183"/>
      <c r="AB110" s="183"/>
      <c r="AC110" s="183"/>
      <c r="AD110" s="105" t="s">
        <v>473</v>
      </c>
      <c r="AE110" s="105" t="s">
        <v>957</v>
      </c>
    </row>
    <row r="111" spans="1:31" x14ac:dyDescent="0.2">
      <c r="A111" s="163" t="s">
        <v>1122</v>
      </c>
      <c r="B111" s="163"/>
      <c r="C111" s="163"/>
      <c r="D111" s="163"/>
      <c r="E111" s="163" t="s">
        <v>1123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83">
        <v>0</v>
      </c>
      <c r="U111" s="183"/>
      <c r="V111" s="183"/>
      <c r="W111" s="183"/>
      <c r="X111" s="183">
        <v>37370</v>
      </c>
      <c r="Y111" s="183"/>
      <c r="Z111" s="183">
        <v>37370</v>
      </c>
      <c r="AA111" s="183"/>
      <c r="AB111" s="183"/>
      <c r="AC111" s="183"/>
      <c r="AD111" s="105" t="s">
        <v>473</v>
      </c>
      <c r="AE111" s="105" t="s">
        <v>474</v>
      </c>
    </row>
    <row r="112" spans="1:31" ht="13.5" thickBot="1" x14ac:dyDescent="0.25">
      <c r="A112" s="172" t="s">
        <v>184</v>
      </c>
      <c r="B112" s="172"/>
      <c r="C112" s="172"/>
      <c r="D112" s="172"/>
      <c r="E112" s="172" t="s">
        <v>519</v>
      </c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250">
        <v>2566880</v>
      </c>
      <c r="U112" s="250"/>
      <c r="V112" s="250"/>
      <c r="W112" s="250"/>
      <c r="X112" s="250">
        <v>2960825</v>
      </c>
      <c r="Y112" s="250"/>
      <c r="Z112" s="250">
        <v>2242247</v>
      </c>
      <c r="AA112" s="250"/>
      <c r="AB112" s="250"/>
      <c r="AC112" s="250"/>
      <c r="AD112" s="104" t="s">
        <v>1124</v>
      </c>
      <c r="AE112" s="104" t="s">
        <v>1125</v>
      </c>
    </row>
    <row r="113" spans="1:31" x14ac:dyDescent="0.2">
      <c r="A113" s="165" t="s">
        <v>186</v>
      </c>
      <c r="B113" s="165"/>
      <c r="C113" s="165"/>
      <c r="D113" s="165"/>
      <c r="E113" s="165" t="s">
        <v>187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306">
        <v>21181600</v>
      </c>
      <c r="U113" s="306"/>
      <c r="V113" s="306"/>
      <c r="W113" s="306"/>
      <c r="X113" s="306">
        <v>20674459.850000001</v>
      </c>
      <c r="Y113" s="306"/>
      <c r="Z113" s="306">
        <v>20254210</v>
      </c>
      <c r="AA113" s="306"/>
      <c r="AB113" s="306"/>
      <c r="AC113" s="306"/>
      <c r="AD113" s="105" t="s">
        <v>1126</v>
      </c>
      <c r="AE113" s="105" t="s">
        <v>1127</v>
      </c>
    </row>
    <row r="114" spans="1:31" x14ac:dyDescent="0.2">
      <c r="A114" s="163" t="s">
        <v>188</v>
      </c>
      <c r="B114" s="163"/>
      <c r="C114" s="163"/>
      <c r="D114" s="163"/>
      <c r="E114" s="163" t="s">
        <v>189</v>
      </c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83">
        <v>7673500</v>
      </c>
      <c r="U114" s="183"/>
      <c r="V114" s="183"/>
      <c r="W114" s="183"/>
      <c r="X114" s="183">
        <v>7498637.7199999997</v>
      </c>
      <c r="Y114" s="183"/>
      <c r="Z114" s="183">
        <v>7345260</v>
      </c>
      <c r="AA114" s="183"/>
      <c r="AB114" s="183"/>
      <c r="AC114" s="183"/>
      <c r="AD114" s="105" t="s">
        <v>1128</v>
      </c>
      <c r="AE114" s="105" t="s">
        <v>1129</v>
      </c>
    </row>
    <row r="115" spans="1:31" x14ac:dyDescent="0.2">
      <c r="A115" s="163" t="s">
        <v>190</v>
      </c>
      <c r="B115" s="163"/>
      <c r="C115" s="163"/>
      <c r="D115" s="163"/>
      <c r="E115" s="163" t="s">
        <v>191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83">
        <v>320000</v>
      </c>
      <c r="U115" s="183"/>
      <c r="V115" s="183"/>
      <c r="W115" s="183"/>
      <c r="X115" s="183">
        <v>340000</v>
      </c>
      <c r="Y115" s="183"/>
      <c r="Z115" s="183">
        <v>334618</v>
      </c>
      <c r="AA115" s="183"/>
      <c r="AB115" s="183"/>
      <c r="AC115" s="183"/>
      <c r="AD115" s="105" t="s">
        <v>1130</v>
      </c>
      <c r="AE115" s="105" t="s">
        <v>1131</v>
      </c>
    </row>
    <row r="116" spans="1:31" ht="13.5" thickBot="1" x14ac:dyDescent="0.25">
      <c r="A116" s="172" t="s">
        <v>192</v>
      </c>
      <c r="B116" s="172"/>
      <c r="C116" s="172"/>
      <c r="D116" s="172"/>
      <c r="E116" s="172" t="s">
        <v>520</v>
      </c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250">
        <v>29175100</v>
      </c>
      <c r="U116" s="250"/>
      <c r="V116" s="250"/>
      <c r="W116" s="250"/>
      <c r="X116" s="250">
        <v>28513097.57</v>
      </c>
      <c r="Y116" s="250"/>
      <c r="Z116" s="250">
        <v>27934088</v>
      </c>
      <c r="AA116" s="250"/>
      <c r="AB116" s="250"/>
      <c r="AC116" s="250"/>
      <c r="AD116" s="104" t="s">
        <v>1132</v>
      </c>
      <c r="AE116" s="104" t="s">
        <v>1127</v>
      </c>
    </row>
    <row r="117" spans="1:31" x14ac:dyDescent="0.2">
      <c r="A117" s="165" t="s">
        <v>521</v>
      </c>
      <c r="B117" s="165"/>
      <c r="C117" s="165"/>
      <c r="D117" s="165"/>
      <c r="E117" s="165" t="s">
        <v>457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306">
        <v>741000</v>
      </c>
      <c r="U117" s="306"/>
      <c r="V117" s="306"/>
      <c r="W117" s="306"/>
      <c r="X117" s="306">
        <v>748008</v>
      </c>
      <c r="Y117" s="306"/>
      <c r="Z117" s="306">
        <v>660996</v>
      </c>
      <c r="AA117" s="306"/>
      <c r="AB117" s="306"/>
      <c r="AC117" s="306"/>
      <c r="AD117" s="105" t="s">
        <v>1133</v>
      </c>
      <c r="AE117" s="105" t="s">
        <v>1134</v>
      </c>
    </row>
    <row r="118" spans="1:31" ht="13.5" thickBot="1" x14ac:dyDescent="0.25">
      <c r="A118" s="172" t="s">
        <v>522</v>
      </c>
      <c r="B118" s="172"/>
      <c r="C118" s="172"/>
      <c r="D118" s="172"/>
      <c r="E118" s="172" t="s">
        <v>523</v>
      </c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250">
        <v>741000</v>
      </c>
      <c r="U118" s="250"/>
      <c r="V118" s="250"/>
      <c r="W118" s="250"/>
      <c r="X118" s="250">
        <v>748008</v>
      </c>
      <c r="Y118" s="250"/>
      <c r="Z118" s="250">
        <v>660996</v>
      </c>
      <c r="AA118" s="250"/>
      <c r="AB118" s="250"/>
      <c r="AC118" s="250"/>
      <c r="AD118" s="104" t="s">
        <v>1133</v>
      </c>
      <c r="AE118" s="104" t="s">
        <v>1134</v>
      </c>
    </row>
    <row r="119" spans="1:31" ht="13.5" thickBot="1" x14ac:dyDescent="0.25">
      <c r="A119" s="177" t="s">
        <v>194</v>
      </c>
      <c r="B119" s="177"/>
      <c r="C119" s="177"/>
      <c r="D119" s="177"/>
      <c r="E119" s="177" t="s">
        <v>524</v>
      </c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251">
        <v>116456980</v>
      </c>
      <c r="U119" s="251"/>
      <c r="V119" s="251"/>
      <c r="W119" s="251"/>
      <c r="X119" s="251">
        <v>114236270</v>
      </c>
      <c r="Y119" s="251"/>
      <c r="Z119" s="251">
        <v>111605738</v>
      </c>
      <c r="AA119" s="251"/>
      <c r="AB119" s="251"/>
      <c r="AC119" s="251"/>
      <c r="AD119" s="147" t="s">
        <v>1135</v>
      </c>
      <c r="AE119" s="147" t="s">
        <v>1136</v>
      </c>
    </row>
    <row r="120" spans="1:31" x14ac:dyDescent="0.2">
      <c r="A120" s="165" t="s">
        <v>423</v>
      </c>
      <c r="B120" s="165"/>
      <c r="C120" s="165"/>
      <c r="D120" s="165"/>
      <c r="E120" s="165" t="s">
        <v>409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306">
        <v>7000</v>
      </c>
      <c r="U120" s="306"/>
      <c r="V120" s="306"/>
      <c r="W120" s="306"/>
      <c r="X120" s="306">
        <v>7000</v>
      </c>
      <c r="Y120" s="306"/>
      <c r="Z120" s="306">
        <v>6757</v>
      </c>
      <c r="AA120" s="306"/>
      <c r="AB120" s="306"/>
      <c r="AC120" s="306"/>
      <c r="AD120" s="105" t="s">
        <v>1137</v>
      </c>
      <c r="AE120" s="105" t="s">
        <v>1137</v>
      </c>
    </row>
    <row r="121" spans="1:31" x14ac:dyDescent="0.2">
      <c r="A121" s="163" t="s">
        <v>196</v>
      </c>
      <c r="B121" s="163"/>
      <c r="C121" s="163"/>
      <c r="D121" s="163"/>
      <c r="E121" s="163" t="s">
        <v>197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83">
        <v>194000</v>
      </c>
      <c r="U121" s="183"/>
      <c r="V121" s="183"/>
      <c r="W121" s="183"/>
      <c r="X121" s="183">
        <v>152559.9</v>
      </c>
      <c r="Y121" s="183"/>
      <c r="Z121" s="183">
        <v>111229.4</v>
      </c>
      <c r="AA121" s="183"/>
      <c r="AB121" s="183"/>
      <c r="AC121" s="183"/>
      <c r="AD121" s="105" t="s">
        <v>1138</v>
      </c>
      <c r="AE121" s="105" t="s">
        <v>1139</v>
      </c>
    </row>
    <row r="122" spans="1:31" x14ac:dyDescent="0.2">
      <c r="A122" s="163" t="s">
        <v>198</v>
      </c>
      <c r="B122" s="163"/>
      <c r="C122" s="163"/>
      <c r="D122" s="163"/>
      <c r="E122" s="163" t="s">
        <v>199</v>
      </c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83">
        <v>436000</v>
      </c>
      <c r="U122" s="183"/>
      <c r="V122" s="183"/>
      <c r="W122" s="183"/>
      <c r="X122" s="183">
        <v>517071</v>
      </c>
      <c r="Y122" s="183"/>
      <c r="Z122" s="183">
        <v>510835.7</v>
      </c>
      <c r="AA122" s="183"/>
      <c r="AB122" s="183"/>
      <c r="AC122" s="183"/>
      <c r="AD122" s="105" t="s">
        <v>1140</v>
      </c>
      <c r="AE122" s="105" t="s">
        <v>1141</v>
      </c>
    </row>
    <row r="123" spans="1:31" x14ac:dyDescent="0.2">
      <c r="A123" s="163" t="s">
        <v>200</v>
      </c>
      <c r="B123" s="163"/>
      <c r="C123" s="163"/>
      <c r="D123" s="163"/>
      <c r="E123" s="163" t="s">
        <v>201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83">
        <v>191000</v>
      </c>
      <c r="U123" s="183"/>
      <c r="V123" s="183"/>
      <c r="W123" s="183"/>
      <c r="X123" s="183">
        <v>237500</v>
      </c>
      <c r="Y123" s="183"/>
      <c r="Z123" s="183">
        <v>179399</v>
      </c>
      <c r="AA123" s="183"/>
      <c r="AB123" s="183"/>
      <c r="AC123" s="183"/>
      <c r="AD123" s="105" t="s">
        <v>1142</v>
      </c>
      <c r="AE123" s="105" t="s">
        <v>1143</v>
      </c>
    </row>
    <row r="124" spans="1:31" x14ac:dyDescent="0.2">
      <c r="A124" s="163" t="s">
        <v>202</v>
      </c>
      <c r="B124" s="163"/>
      <c r="C124" s="163"/>
      <c r="D124" s="163"/>
      <c r="E124" s="163" t="s">
        <v>203</v>
      </c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83">
        <v>2273000</v>
      </c>
      <c r="U124" s="183"/>
      <c r="V124" s="183"/>
      <c r="W124" s="183"/>
      <c r="X124" s="183">
        <v>4952586.54</v>
      </c>
      <c r="Y124" s="183"/>
      <c r="Z124" s="183">
        <v>4322206.72</v>
      </c>
      <c r="AA124" s="183"/>
      <c r="AB124" s="183"/>
      <c r="AC124" s="183"/>
      <c r="AD124" s="105" t="s">
        <v>1144</v>
      </c>
      <c r="AE124" s="105" t="s">
        <v>1145</v>
      </c>
    </row>
    <row r="125" spans="1:31" x14ac:dyDescent="0.2">
      <c r="A125" s="163" t="s">
        <v>204</v>
      </c>
      <c r="B125" s="163"/>
      <c r="C125" s="163"/>
      <c r="D125" s="163"/>
      <c r="E125" s="163" t="s">
        <v>525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83">
        <v>510000</v>
      </c>
      <c r="U125" s="183"/>
      <c r="V125" s="183"/>
      <c r="W125" s="183"/>
      <c r="X125" s="183">
        <v>961830</v>
      </c>
      <c r="Y125" s="183"/>
      <c r="Z125" s="183">
        <v>931830</v>
      </c>
      <c r="AA125" s="183"/>
      <c r="AB125" s="183"/>
      <c r="AC125" s="183"/>
      <c r="AD125" s="105" t="s">
        <v>1146</v>
      </c>
      <c r="AE125" s="105" t="s">
        <v>1147</v>
      </c>
    </row>
    <row r="126" spans="1:31" x14ac:dyDescent="0.2">
      <c r="A126" s="163" t="s">
        <v>206</v>
      </c>
      <c r="B126" s="163"/>
      <c r="C126" s="163"/>
      <c r="D126" s="163"/>
      <c r="E126" s="163" t="s">
        <v>207</v>
      </c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83">
        <v>5403000</v>
      </c>
      <c r="U126" s="183"/>
      <c r="V126" s="183"/>
      <c r="W126" s="183"/>
      <c r="X126" s="183">
        <v>5701767.3399999999</v>
      </c>
      <c r="Y126" s="183"/>
      <c r="Z126" s="183">
        <v>4524933.1100000003</v>
      </c>
      <c r="AA126" s="183"/>
      <c r="AB126" s="183"/>
      <c r="AC126" s="183"/>
      <c r="AD126" s="105" t="s">
        <v>1148</v>
      </c>
      <c r="AE126" s="105" t="s">
        <v>1149</v>
      </c>
    </row>
    <row r="127" spans="1:31" ht="13.5" thickBot="1" x14ac:dyDescent="0.25">
      <c r="A127" s="172" t="s">
        <v>208</v>
      </c>
      <c r="B127" s="172"/>
      <c r="C127" s="172"/>
      <c r="D127" s="172"/>
      <c r="E127" s="172" t="s">
        <v>526</v>
      </c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250">
        <v>9014000</v>
      </c>
      <c r="U127" s="250"/>
      <c r="V127" s="250"/>
      <c r="W127" s="250"/>
      <c r="X127" s="250">
        <v>12530314.779999999</v>
      </c>
      <c r="Y127" s="250"/>
      <c r="Z127" s="250">
        <v>10587190.93</v>
      </c>
      <c r="AA127" s="250"/>
      <c r="AB127" s="250"/>
      <c r="AC127" s="250"/>
      <c r="AD127" s="104" t="s">
        <v>1150</v>
      </c>
      <c r="AE127" s="104" t="s">
        <v>1151</v>
      </c>
    </row>
    <row r="128" spans="1:31" x14ac:dyDescent="0.2">
      <c r="A128" s="165" t="s">
        <v>210</v>
      </c>
      <c r="B128" s="165"/>
      <c r="C128" s="165"/>
      <c r="D128" s="165"/>
      <c r="E128" s="165" t="s">
        <v>211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306">
        <v>876000</v>
      </c>
      <c r="U128" s="306"/>
      <c r="V128" s="306"/>
      <c r="W128" s="306"/>
      <c r="X128" s="306">
        <v>876000</v>
      </c>
      <c r="Y128" s="306"/>
      <c r="Z128" s="306">
        <v>687518.33</v>
      </c>
      <c r="AA128" s="306"/>
      <c r="AB128" s="306"/>
      <c r="AC128" s="306"/>
      <c r="AD128" s="105" t="s">
        <v>933</v>
      </c>
      <c r="AE128" s="105" t="s">
        <v>933</v>
      </c>
    </row>
    <row r="129" spans="1:31" ht="13.5" thickBot="1" x14ac:dyDescent="0.25">
      <c r="A129" s="172" t="s">
        <v>212</v>
      </c>
      <c r="B129" s="172"/>
      <c r="C129" s="172"/>
      <c r="D129" s="172"/>
      <c r="E129" s="172" t="s">
        <v>527</v>
      </c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250">
        <v>876000</v>
      </c>
      <c r="U129" s="250"/>
      <c r="V129" s="250"/>
      <c r="W129" s="250"/>
      <c r="X129" s="250">
        <v>876000</v>
      </c>
      <c r="Y129" s="250"/>
      <c r="Z129" s="250">
        <v>687518.33</v>
      </c>
      <c r="AA129" s="250"/>
      <c r="AB129" s="250"/>
      <c r="AC129" s="250"/>
      <c r="AD129" s="104" t="s">
        <v>933</v>
      </c>
      <c r="AE129" s="104" t="s">
        <v>933</v>
      </c>
    </row>
    <row r="130" spans="1:31" x14ac:dyDescent="0.2">
      <c r="A130" s="165" t="s">
        <v>214</v>
      </c>
      <c r="B130" s="165"/>
      <c r="C130" s="165"/>
      <c r="D130" s="165"/>
      <c r="E130" s="165" t="s">
        <v>215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306">
        <v>3128000</v>
      </c>
      <c r="U130" s="306"/>
      <c r="V130" s="306"/>
      <c r="W130" s="306"/>
      <c r="X130" s="306">
        <v>3225639</v>
      </c>
      <c r="Y130" s="306"/>
      <c r="Z130" s="306">
        <v>2968542.83</v>
      </c>
      <c r="AA130" s="306"/>
      <c r="AB130" s="306"/>
      <c r="AC130" s="306"/>
      <c r="AD130" s="105" t="s">
        <v>1152</v>
      </c>
      <c r="AE130" s="105" t="s">
        <v>1153</v>
      </c>
    </row>
    <row r="131" spans="1:31" x14ac:dyDescent="0.2">
      <c r="A131" s="163" t="s">
        <v>424</v>
      </c>
      <c r="B131" s="163"/>
      <c r="C131" s="163"/>
      <c r="D131" s="163"/>
      <c r="E131" s="163" t="s">
        <v>425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83">
        <v>404000</v>
      </c>
      <c r="U131" s="183"/>
      <c r="V131" s="183"/>
      <c r="W131" s="183"/>
      <c r="X131" s="183">
        <v>509500</v>
      </c>
      <c r="Y131" s="183"/>
      <c r="Z131" s="183">
        <v>492020.22</v>
      </c>
      <c r="AA131" s="183"/>
      <c r="AB131" s="183"/>
      <c r="AC131" s="183"/>
      <c r="AD131" s="105" t="s">
        <v>1154</v>
      </c>
      <c r="AE131" s="105" t="s">
        <v>1155</v>
      </c>
    </row>
    <row r="132" spans="1:31" x14ac:dyDescent="0.2">
      <c r="A132" s="163" t="s">
        <v>216</v>
      </c>
      <c r="B132" s="163"/>
      <c r="C132" s="163"/>
      <c r="D132" s="163"/>
      <c r="E132" s="163" t="s">
        <v>217</v>
      </c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83">
        <v>1483000</v>
      </c>
      <c r="U132" s="183"/>
      <c r="V132" s="183"/>
      <c r="W132" s="183"/>
      <c r="X132" s="183">
        <v>1473474</v>
      </c>
      <c r="Y132" s="183"/>
      <c r="Z132" s="183">
        <v>786724.61</v>
      </c>
      <c r="AA132" s="183"/>
      <c r="AB132" s="183"/>
      <c r="AC132" s="183"/>
      <c r="AD132" s="105" t="s">
        <v>1156</v>
      </c>
      <c r="AE132" s="105" t="s">
        <v>1157</v>
      </c>
    </row>
    <row r="133" spans="1:31" x14ac:dyDescent="0.2">
      <c r="A133" s="163" t="s">
        <v>218</v>
      </c>
      <c r="B133" s="163"/>
      <c r="C133" s="163"/>
      <c r="D133" s="163"/>
      <c r="E133" s="163" t="s">
        <v>219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83">
        <v>6449000</v>
      </c>
      <c r="U133" s="183"/>
      <c r="V133" s="183"/>
      <c r="W133" s="183"/>
      <c r="X133" s="183">
        <v>6556479</v>
      </c>
      <c r="Y133" s="183"/>
      <c r="Z133" s="183">
        <v>4201553.7</v>
      </c>
      <c r="AA133" s="183"/>
      <c r="AB133" s="183"/>
      <c r="AC133" s="183"/>
      <c r="AD133" s="105" t="s">
        <v>1158</v>
      </c>
      <c r="AE133" s="105" t="s">
        <v>1159</v>
      </c>
    </row>
    <row r="134" spans="1:31" x14ac:dyDescent="0.2">
      <c r="A134" s="163" t="s">
        <v>220</v>
      </c>
      <c r="B134" s="163"/>
      <c r="C134" s="163"/>
      <c r="D134" s="163"/>
      <c r="E134" s="163" t="s">
        <v>221</v>
      </c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83">
        <v>1932000</v>
      </c>
      <c r="U134" s="183"/>
      <c r="V134" s="183"/>
      <c r="W134" s="183"/>
      <c r="X134" s="183">
        <v>1804631</v>
      </c>
      <c r="Y134" s="183"/>
      <c r="Z134" s="183">
        <v>1242596.45</v>
      </c>
      <c r="AA134" s="183"/>
      <c r="AB134" s="183"/>
      <c r="AC134" s="183"/>
      <c r="AD134" s="105" t="s">
        <v>1160</v>
      </c>
      <c r="AE134" s="105" t="s">
        <v>1161</v>
      </c>
    </row>
    <row r="135" spans="1:31" ht="13.5" thickBot="1" x14ac:dyDescent="0.25">
      <c r="A135" s="172" t="s">
        <v>222</v>
      </c>
      <c r="B135" s="172"/>
      <c r="C135" s="172"/>
      <c r="D135" s="172"/>
      <c r="E135" s="172" t="s">
        <v>528</v>
      </c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250">
        <v>13396000</v>
      </c>
      <c r="U135" s="250"/>
      <c r="V135" s="250"/>
      <c r="W135" s="250"/>
      <c r="X135" s="250">
        <v>13569723</v>
      </c>
      <c r="Y135" s="250"/>
      <c r="Z135" s="250">
        <v>9691437.8100000005</v>
      </c>
      <c r="AA135" s="250"/>
      <c r="AB135" s="250"/>
      <c r="AC135" s="250"/>
      <c r="AD135" s="104" t="s">
        <v>1162</v>
      </c>
      <c r="AE135" s="104" t="s">
        <v>1163</v>
      </c>
    </row>
    <row r="136" spans="1:31" x14ac:dyDescent="0.2">
      <c r="A136" s="165" t="s">
        <v>224</v>
      </c>
      <c r="B136" s="165"/>
      <c r="C136" s="165"/>
      <c r="D136" s="165"/>
      <c r="E136" s="165" t="s">
        <v>458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306">
        <v>1258000</v>
      </c>
      <c r="U136" s="306"/>
      <c r="V136" s="306"/>
      <c r="W136" s="306"/>
      <c r="X136" s="306">
        <v>1556500</v>
      </c>
      <c r="Y136" s="306"/>
      <c r="Z136" s="306">
        <v>1523257.08</v>
      </c>
      <c r="AA136" s="306"/>
      <c r="AB136" s="306"/>
      <c r="AC136" s="306"/>
      <c r="AD136" s="105" t="s">
        <v>1164</v>
      </c>
      <c r="AE136" s="105" t="s">
        <v>1165</v>
      </c>
    </row>
    <row r="137" spans="1:31" x14ac:dyDescent="0.2">
      <c r="A137" s="163" t="s">
        <v>226</v>
      </c>
      <c r="B137" s="163"/>
      <c r="C137" s="163"/>
      <c r="D137" s="163"/>
      <c r="E137" s="163" t="s">
        <v>227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83">
        <v>1871000</v>
      </c>
      <c r="U137" s="183"/>
      <c r="V137" s="183"/>
      <c r="W137" s="183"/>
      <c r="X137" s="183">
        <v>1678007.9</v>
      </c>
      <c r="Y137" s="183"/>
      <c r="Z137" s="183">
        <v>1437406.46</v>
      </c>
      <c r="AA137" s="183"/>
      <c r="AB137" s="183"/>
      <c r="AC137" s="183"/>
      <c r="AD137" s="105" t="s">
        <v>1166</v>
      </c>
      <c r="AE137" s="105" t="s">
        <v>1167</v>
      </c>
    </row>
    <row r="138" spans="1:31" x14ac:dyDescent="0.2">
      <c r="A138" s="163" t="s">
        <v>228</v>
      </c>
      <c r="B138" s="163"/>
      <c r="C138" s="163"/>
      <c r="D138" s="163"/>
      <c r="E138" s="163" t="s">
        <v>229</v>
      </c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83">
        <v>1074000</v>
      </c>
      <c r="U138" s="183"/>
      <c r="V138" s="183"/>
      <c r="W138" s="183"/>
      <c r="X138" s="183">
        <v>1089500</v>
      </c>
      <c r="Y138" s="183"/>
      <c r="Z138" s="183">
        <v>1058773.82</v>
      </c>
      <c r="AA138" s="183"/>
      <c r="AB138" s="183"/>
      <c r="AC138" s="183"/>
      <c r="AD138" s="105" t="s">
        <v>962</v>
      </c>
      <c r="AE138" s="105" t="s">
        <v>963</v>
      </c>
    </row>
    <row r="139" spans="1:31" x14ac:dyDescent="0.2">
      <c r="A139" s="163" t="s">
        <v>230</v>
      </c>
      <c r="B139" s="163"/>
      <c r="C139" s="163"/>
      <c r="D139" s="163"/>
      <c r="E139" s="163" t="s">
        <v>231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83">
        <v>6075640</v>
      </c>
      <c r="U139" s="183"/>
      <c r="V139" s="183"/>
      <c r="W139" s="183"/>
      <c r="X139" s="183">
        <v>6428647</v>
      </c>
      <c r="Y139" s="183"/>
      <c r="Z139" s="183">
        <v>6159195.4299999997</v>
      </c>
      <c r="AA139" s="183"/>
      <c r="AB139" s="183"/>
      <c r="AC139" s="183"/>
      <c r="AD139" s="105" t="s">
        <v>1168</v>
      </c>
      <c r="AE139" s="105" t="s">
        <v>1169</v>
      </c>
    </row>
    <row r="140" spans="1:31" x14ac:dyDescent="0.2">
      <c r="A140" s="163" t="s">
        <v>232</v>
      </c>
      <c r="B140" s="163"/>
      <c r="C140" s="163"/>
      <c r="D140" s="163"/>
      <c r="E140" s="163" t="s">
        <v>233</v>
      </c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83">
        <v>545000</v>
      </c>
      <c r="U140" s="183"/>
      <c r="V140" s="183"/>
      <c r="W140" s="183"/>
      <c r="X140" s="183">
        <v>1210991</v>
      </c>
      <c r="Y140" s="183"/>
      <c r="Z140" s="183">
        <v>644001.18999999994</v>
      </c>
      <c r="AA140" s="183"/>
      <c r="AB140" s="183"/>
      <c r="AC140" s="183"/>
      <c r="AD140" s="105" t="s">
        <v>1170</v>
      </c>
      <c r="AE140" s="105" t="s">
        <v>1171</v>
      </c>
    </row>
    <row r="141" spans="1:31" x14ac:dyDescent="0.2">
      <c r="A141" s="163" t="s">
        <v>234</v>
      </c>
      <c r="B141" s="163"/>
      <c r="C141" s="163"/>
      <c r="D141" s="163"/>
      <c r="E141" s="163" t="s">
        <v>235</v>
      </c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83">
        <v>2851700</v>
      </c>
      <c r="U141" s="183"/>
      <c r="V141" s="183"/>
      <c r="W141" s="183"/>
      <c r="X141" s="183">
        <v>2302731</v>
      </c>
      <c r="Y141" s="183"/>
      <c r="Z141" s="183">
        <v>1643498</v>
      </c>
      <c r="AA141" s="183"/>
      <c r="AB141" s="183"/>
      <c r="AC141" s="183"/>
      <c r="AD141" s="105" t="s">
        <v>1172</v>
      </c>
      <c r="AE141" s="105" t="s">
        <v>1173</v>
      </c>
    </row>
    <row r="142" spans="1:31" x14ac:dyDescent="0.2">
      <c r="A142" s="163" t="s">
        <v>529</v>
      </c>
      <c r="B142" s="163"/>
      <c r="C142" s="163"/>
      <c r="D142" s="163"/>
      <c r="E142" s="163" t="s">
        <v>530</v>
      </c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83">
        <v>3593000</v>
      </c>
      <c r="U142" s="183"/>
      <c r="V142" s="183"/>
      <c r="W142" s="183"/>
      <c r="X142" s="183">
        <v>3721844</v>
      </c>
      <c r="Y142" s="183"/>
      <c r="Z142" s="183">
        <v>3529114.84</v>
      </c>
      <c r="AA142" s="183"/>
      <c r="AB142" s="183"/>
      <c r="AC142" s="183"/>
      <c r="AD142" s="105" t="s">
        <v>1174</v>
      </c>
      <c r="AE142" s="105" t="s">
        <v>1175</v>
      </c>
    </row>
    <row r="143" spans="1:31" x14ac:dyDescent="0.2">
      <c r="A143" s="163" t="s">
        <v>236</v>
      </c>
      <c r="B143" s="163"/>
      <c r="C143" s="163"/>
      <c r="D143" s="163"/>
      <c r="E143" s="163" t="s">
        <v>237</v>
      </c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83">
        <v>18110590</v>
      </c>
      <c r="U143" s="183"/>
      <c r="V143" s="183"/>
      <c r="W143" s="183"/>
      <c r="X143" s="183">
        <v>18213973.899999999</v>
      </c>
      <c r="Y143" s="183"/>
      <c r="Z143" s="183">
        <v>17016314.59</v>
      </c>
      <c r="AA143" s="183"/>
      <c r="AB143" s="183"/>
      <c r="AC143" s="183"/>
      <c r="AD143" s="105" t="s">
        <v>1176</v>
      </c>
      <c r="AE143" s="105" t="s">
        <v>1177</v>
      </c>
    </row>
    <row r="144" spans="1:31" ht="13.5" thickBot="1" x14ac:dyDescent="0.25">
      <c r="A144" s="172" t="s">
        <v>238</v>
      </c>
      <c r="B144" s="172"/>
      <c r="C144" s="172"/>
      <c r="D144" s="172"/>
      <c r="E144" s="172" t="s">
        <v>531</v>
      </c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250">
        <v>35378930</v>
      </c>
      <c r="U144" s="250"/>
      <c r="V144" s="250"/>
      <c r="W144" s="250"/>
      <c r="X144" s="250">
        <v>36202194.799999997</v>
      </c>
      <c r="Y144" s="250"/>
      <c r="Z144" s="250">
        <v>33011561.41</v>
      </c>
      <c r="AA144" s="250"/>
      <c r="AB144" s="250"/>
      <c r="AC144" s="250"/>
      <c r="AD144" s="104" t="s">
        <v>966</v>
      </c>
      <c r="AE144" s="104" t="s">
        <v>1178</v>
      </c>
    </row>
    <row r="145" spans="1:31" x14ac:dyDescent="0.2">
      <c r="A145" s="165" t="s">
        <v>240</v>
      </c>
      <c r="B145" s="165"/>
      <c r="C145" s="165"/>
      <c r="D145" s="165"/>
      <c r="E145" s="165" t="s">
        <v>241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306">
        <v>5290000</v>
      </c>
      <c r="U145" s="306"/>
      <c r="V145" s="306"/>
      <c r="W145" s="306"/>
      <c r="X145" s="306">
        <v>7242590.5999999996</v>
      </c>
      <c r="Y145" s="306"/>
      <c r="Z145" s="306">
        <v>5570880.3799999999</v>
      </c>
      <c r="AA145" s="306"/>
      <c r="AB145" s="306"/>
      <c r="AC145" s="306"/>
      <c r="AD145" s="105" t="s">
        <v>1179</v>
      </c>
      <c r="AE145" s="105" t="s">
        <v>1180</v>
      </c>
    </row>
    <row r="146" spans="1:31" x14ac:dyDescent="0.2">
      <c r="A146" s="163" t="s">
        <v>242</v>
      </c>
      <c r="B146" s="163"/>
      <c r="C146" s="163"/>
      <c r="D146" s="163"/>
      <c r="E146" s="163" t="s">
        <v>243</v>
      </c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83">
        <v>222000</v>
      </c>
      <c r="U146" s="183"/>
      <c r="V146" s="183"/>
      <c r="W146" s="183"/>
      <c r="X146" s="183">
        <v>166480</v>
      </c>
      <c r="Y146" s="183"/>
      <c r="Z146" s="183">
        <v>159723.9</v>
      </c>
      <c r="AA146" s="183"/>
      <c r="AB146" s="183"/>
      <c r="AC146" s="183"/>
      <c r="AD146" s="105" t="s">
        <v>1181</v>
      </c>
      <c r="AE146" s="105" t="s">
        <v>1182</v>
      </c>
    </row>
    <row r="147" spans="1:31" x14ac:dyDescent="0.2">
      <c r="A147" s="163" t="s">
        <v>244</v>
      </c>
      <c r="B147" s="163"/>
      <c r="C147" s="163"/>
      <c r="D147" s="163"/>
      <c r="E147" s="163" t="s">
        <v>532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83">
        <v>663000</v>
      </c>
      <c r="U147" s="183"/>
      <c r="V147" s="183"/>
      <c r="W147" s="183"/>
      <c r="X147" s="183">
        <v>580138</v>
      </c>
      <c r="Y147" s="183"/>
      <c r="Z147" s="183">
        <v>406186</v>
      </c>
      <c r="AA147" s="183"/>
      <c r="AB147" s="183"/>
      <c r="AC147" s="183"/>
      <c r="AD147" s="105" t="s">
        <v>1183</v>
      </c>
      <c r="AE147" s="105" t="s">
        <v>1184</v>
      </c>
    </row>
    <row r="148" spans="1:31" x14ac:dyDescent="0.2">
      <c r="A148" s="163" t="s">
        <v>246</v>
      </c>
      <c r="B148" s="163"/>
      <c r="C148" s="163"/>
      <c r="D148" s="163"/>
      <c r="E148" s="163" t="s">
        <v>247</v>
      </c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83">
        <v>272500</v>
      </c>
      <c r="U148" s="183"/>
      <c r="V148" s="183"/>
      <c r="W148" s="183"/>
      <c r="X148" s="183">
        <v>396381</v>
      </c>
      <c r="Y148" s="183"/>
      <c r="Z148" s="183">
        <v>267167</v>
      </c>
      <c r="AA148" s="183"/>
      <c r="AB148" s="183"/>
      <c r="AC148" s="183"/>
      <c r="AD148" s="105" t="s">
        <v>1185</v>
      </c>
      <c r="AE148" s="105" t="s">
        <v>1186</v>
      </c>
    </row>
    <row r="149" spans="1:31" x14ac:dyDescent="0.2">
      <c r="A149" s="163" t="s">
        <v>410</v>
      </c>
      <c r="B149" s="163"/>
      <c r="C149" s="163"/>
      <c r="D149" s="163"/>
      <c r="E149" s="163" t="s">
        <v>411</v>
      </c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83">
        <v>21000</v>
      </c>
      <c r="U149" s="183"/>
      <c r="V149" s="183"/>
      <c r="W149" s="183"/>
      <c r="X149" s="183">
        <v>24561</v>
      </c>
      <c r="Y149" s="183"/>
      <c r="Z149" s="183">
        <v>12059</v>
      </c>
      <c r="AA149" s="183"/>
      <c r="AB149" s="183"/>
      <c r="AC149" s="183"/>
      <c r="AD149" s="105" t="s">
        <v>1187</v>
      </c>
      <c r="AE149" s="105" t="s">
        <v>1188</v>
      </c>
    </row>
    <row r="150" spans="1:31" x14ac:dyDescent="0.2">
      <c r="A150" s="163" t="s">
        <v>248</v>
      </c>
      <c r="B150" s="163"/>
      <c r="C150" s="163"/>
      <c r="D150" s="163"/>
      <c r="E150" s="163" t="s">
        <v>249</v>
      </c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83">
        <v>150000</v>
      </c>
      <c r="U150" s="183"/>
      <c r="V150" s="183"/>
      <c r="W150" s="183"/>
      <c r="X150" s="183">
        <v>218000</v>
      </c>
      <c r="Y150" s="183"/>
      <c r="Z150" s="183">
        <v>217418.4</v>
      </c>
      <c r="AA150" s="183"/>
      <c r="AB150" s="183"/>
      <c r="AC150" s="183"/>
      <c r="AD150" s="105" t="s">
        <v>1189</v>
      </c>
      <c r="AE150" s="105" t="s">
        <v>1190</v>
      </c>
    </row>
    <row r="151" spans="1:31" x14ac:dyDescent="0.2">
      <c r="A151" s="163" t="s">
        <v>1191</v>
      </c>
      <c r="B151" s="163"/>
      <c r="C151" s="163"/>
      <c r="D151" s="163"/>
      <c r="E151" s="163" t="s">
        <v>1192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83">
        <v>0</v>
      </c>
      <c r="U151" s="183"/>
      <c r="V151" s="183"/>
      <c r="W151" s="183"/>
      <c r="X151" s="183">
        <v>10137</v>
      </c>
      <c r="Y151" s="183"/>
      <c r="Z151" s="183">
        <v>10137</v>
      </c>
      <c r="AA151" s="183"/>
      <c r="AB151" s="183"/>
      <c r="AC151" s="183"/>
      <c r="AD151" s="105" t="s">
        <v>473</v>
      </c>
      <c r="AE151" s="105" t="s">
        <v>474</v>
      </c>
    </row>
    <row r="152" spans="1:31" ht="13.5" thickBot="1" x14ac:dyDescent="0.25">
      <c r="A152" s="172" t="s">
        <v>250</v>
      </c>
      <c r="B152" s="172"/>
      <c r="C152" s="172"/>
      <c r="D152" s="172"/>
      <c r="E152" s="172" t="s">
        <v>533</v>
      </c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250">
        <v>6618500</v>
      </c>
      <c r="U152" s="250"/>
      <c r="V152" s="250"/>
      <c r="W152" s="250"/>
      <c r="X152" s="250">
        <v>8638287.5999999996</v>
      </c>
      <c r="Y152" s="250"/>
      <c r="Z152" s="250">
        <v>6643571.6799999997</v>
      </c>
      <c r="AA152" s="250"/>
      <c r="AB152" s="250"/>
      <c r="AC152" s="250"/>
      <c r="AD152" s="104" t="s">
        <v>968</v>
      </c>
      <c r="AE152" s="104" t="s">
        <v>1193</v>
      </c>
    </row>
    <row r="153" spans="1:31" x14ac:dyDescent="0.2">
      <c r="A153" s="165" t="s">
        <v>534</v>
      </c>
      <c r="B153" s="165"/>
      <c r="C153" s="165"/>
      <c r="D153" s="165"/>
      <c r="E153" s="165" t="s">
        <v>459</v>
      </c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306">
        <v>0</v>
      </c>
      <c r="U153" s="306"/>
      <c r="V153" s="306"/>
      <c r="W153" s="306"/>
      <c r="X153" s="306">
        <v>200</v>
      </c>
      <c r="Y153" s="306"/>
      <c r="Z153" s="306">
        <v>200</v>
      </c>
      <c r="AA153" s="306"/>
      <c r="AB153" s="306"/>
      <c r="AC153" s="306"/>
      <c r="AD153" s="105" t="s">
        <v>473</v>
      </c>
      <c r="AE153" s="105" t="s">
        <v>474</v>
      </c>
    </row>
    <row r="154" spans="1:31" x14ac:dyDescent="0.2">
      <c r="A154" s="163" t="s">
        <v>252</v>
      </c>
      <c r="B154" s="163"/>
      <c r="C154" s="163"/>
      <c r="D154" s="163"/>
      <c r="E154" s="163" t="s">
        <v>965</v>
      </c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83">
        <v>10000</v>
      </c>
      <c r="U154" s="183"/>
      <c r="V154" s="183"/>
      <c r="W154" s="183"/>
      <c r="X154" s="183">
        <v>59904</v>
      </c>
      <c r="Y154" s="183"/>
      <c r="Z154" s="183">
        <v>48448</v>
      </c>
      <c r="AA154" s="183"/>
      <c r="AB154" s="183"/>
      <c r="AC154" s="183"/>
      <c r="AD154" s="105" t="s">
        <v>1194</v>
      </c>
      <c r="AE154" s="105" t="s">
        <v>1195</v>
      </c>
    </row>
    <row r="155" spans="1:31" x14ac:dyDescent="0.2">
      <c r="A155" s="163" t="s">
        <v>253</v>
      </c>
      <c r="B155" s="163"/>
      <c r="C155" s="163"/>
      <c r="D155" s="163"/>
      <c r="E155" s="163" t="s">
        <v>254</v>
      </c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83">
        <v>700000</v>
      </c>
      <c r="U155" s="183"/>
      <c r="V155" s="183"/>
      <c r="W155" s="183"/>
      <c r="X155" s="183">
        <v>700000</v>
      </c>
      <c r="Y155" s="183"/>
      <c r="Z155" s="183">
        <v>624120.9</v>
      </c>
      <c r="AA155" s="183"/>
      <c r="AB155" s="183"/>
      <c r="AC155" s="183"/>
      <c r="AD155" s="105" t="s">
        <v>1196</v>
      </c>
      <c r="AE155" s="105" t="s">
        <v>1196</v>
      </c>
    </row>
    <row r="156" spans="1:31" x14ac:dyDescent="0.2">
      <c r="A156" s="163" t="s">
        <v>255</v>
      </c>
      <c r="B156" s="163"/>
      <c r="C156" s="163"/>
      <c r="D156" s="163"/>
      <c r="E156" s="163" t="s">
        <v>256</v>
      </c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83">
        <v>75000</v>
      </c>
      <c r="U156" s="183"/>
      <c r="V156" s="183"/>
      <c r="W156" s="183"/>
      <c r="X156" s="183">
        <v>87594</v>
      </c>
      <c r="Y156" s="183"/>
      <c r="Z156" s="183">
        <v>37576.699999999997</v>
      </c>
      <c r="AA156" s="183"/>
      <c r="AB156" s="183"/>
      <c r="AC156" s="183"/>
      <c r="AD156" s="105" t="s">
        <v>1197</v>
      </c>
      <c r="AE156" s="105" t="s">
        <v>1198</v>
      </c>
    </row>
    <row r="157" spans="1:31" x14ac:dyDescent="0.2">
      <c r="A157" s="163" t="s">
        <v>412</v>
      </c>
      <c r="B157" s="163"/>
      <c r="C157" s="163"/>
      <c r="D157" s="163"/>
      <c r="E157" s="163" t="s">
        <v>535</v>
      </c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83">
        <v>89000</v>
      </c>
      <c r="U157" s="183"/>
      <c r="V157" s="183"/>
      <c r="W157" s="183"/>
      <c r="X157" s="183">
        <v>89000</v>
      </c>
      <c r="Y157" s="183"/>
      <c r="Z157" s="183">
        <v>0</v>
      </c>
      <c r="AA157" s="183"/>
      <c r="AB157" s="183"/>
      <c r="AC157" s="183"/>
      <c r="AD157" s="105" t="s">
        <v>957</v>
      </c>
      <c r="AE157" s="105" t="s">
        <v>957</v>
      </c>
    </row>
    <row r="158" spans="1:31" x14ac:dyDescent="0.2">
      <c r="A158" s="163" t="s">
        <v>536</v>
      </c>
      <c r="B158" s="163"/>
      <c r="C158" s="163"/>
      <c r="D158" s="163"/>
      <c r="E158" s="163" t="s">
        <v>537</v>
      </c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83">
        <v>14000</v>
      </c>
      <c r="U158" s="183"/>
      <c r="V158" s="183"/>
      <c r="W158" s="183"/>
      <c r="X158" s="183">
        <v>15000</v>
      </c>
      <c r="Y158" s="183"/>
      <c r="Z158" s="183">
        <v>12708</v>
      </c>
      <c r="AA158" s="183"/>
      <c r="AB158" s="183"/>
      <c r="AC158" s="183"/>
      <c r="AD158" s="105" t="s">
        <v>964</v>
      </c>
      <c r="AE158" s="105" t="s">
        <v>1199</v>
      </c>
    </row>
    <row r="159" spans="1:31" ht="13.5" thickBot="1" x14ac:dyDescent="0.25">
      <c r="A159" s="172" t="s">
        <v>257</v>
      </c>
      <c r="B159" s="172"/>
      <c r="C159" s="172"/>
      <c r="D159" s="172"/>
      <c r="E159" s="172" t="s">
        <v>538</v>
      </c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250">
        <v>888000</v>
      </c>
      <c r="U159" s="250"/>
      <c r="V159" s="250"/>
      <c r="W159" s="250"/>
      <c r="X159" s="250">
        <v>951698</v>
      </c>
      <c r="Y159" s="250"/>
      <c r="Z159" s="250">
        <v>723053.6</v>
      </c>
      <c r="AA159" s="250"/>
      <c r="AB159" s="250"/>
      <c r="AC159" s="250"/>
      <c r="AD159" s="104" t="s">
        <v>1200</v>
      </c>
      <c r="AE159" s="104" t="s">
        <v>1201</v>
      </c>
    </row>
    <row r="160" spans="1:31" ht="13.5" thickBot="1" x14ac:dyDescent="0.25">
      <c r="A160" s="177" t="s">
        <v>259</v>
      </c>
      <c r="B160" s="177"/>
      <c r="C160" s="177"/>
      <c r="D160" s="177"/>
      <c r="E160" s="177" t="s">
        <v>539</v>
      </c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251">
        <v>66171430</v>
      </c>
      <c r="U160" s="251"/>
      <c r="V160" s="251"/>
      <c r="W160" s="251"/>
      <c r="X160" s="251">
        <v>72768218.180000007</v>
      </c>
      <c r="Y160" s="251"/>
      <c r="Z160" s="251">
        <v>61344333.759999998</v>
      </c>
      <c r="AA160" s="251"/>
      <c r="AB160" s="251"/>
      <c r="AC160" s="251"/>
      <c r="AD160" s="147" t="s">
        <v>1202</v>
      </c>
      <c r="AE160" s="147" t="s">
        <v>1203</v>
      </c>
    </row>
    <row r="161" spans="1:31" x14ac:dyDescent="0.2">
      <c r="A161" s="165" t="s">
        <v>261</v>
      </c>
      <c r="B161" s="165"/>
      <c r="C161" s="165"/>
      <c r="D161" s="165"/>
      <c r="E161" s="165" t="s">
        <v>262</v>
      </c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306">
        <v>0</v>
      </c>
      <c r="U161" s="306"/>
      <c r="V161" s="306"/>
      <c r="W161" s="306"/>
      <c r="X161" s="306">
        <v>1076267</v>
      </c>
      <c r="Y161" s="306"/>
      <c r="Z161" s="306">
        <v>1075994</v>
      </c>
      <c r="AA161" s="306"/>
      <c r="AB161" s="306"/>
      <c r="AC161" s="306"/>
      <c r="AD161" s="105" t="s">
        <v>473</v>
      </c>
      <c r="AE161" s="105" t="s">
        <v>1204</v>
      </c>
    </row>
    <row r="162" spans="1:31" x14ac:dyDescent="0.2">
      <c r="A162" s="163" t="s">
        <v>263</v>
      </c>
      <c r="B162" s="163"/>
      <c r="C162" s="163"/>
      <c r="D162" s="163"/>
      <c r="E162" s="163" t="s">
        <v>264</v>
      </c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83">
        <v>0</v>
      </c>
      <c r="U162" s="183"/>
      <c r="V162" s="183"/>
      <c r="W162" s="183"/>
      <c r="X162" s="183">
        <v>190285</v>
      </c>
      <c r="Y162" s="183"/>
      <c r="Z162" s="183">
        <v>174185</v>
      </c>
      <c r="AA162" s="183"/>
      <c r="AB162" s="183"/>
      <c r="AC162" s="183"/>
      <c r="AD162" s="105" t="s">
        <v>473</v>
      </c>
      <c r="AE162" s="105" t="s">
        <v>1205</v>
      </c>
    </row>
    <row r="163" spans="1:31" ht="13.5" thickBot="1" x14ac:dyDescent="0.25">
      <c r="A163" s="172" t="s">
        <v>265</v>
      </c>
      <c r="B163" s="172"/>
      <c r="C163" s="172"/>
      <c r="D163" s="172"/>
      <c r="E163" s="172" t="s">
        <v>540</v>
      </c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250">
        <v>0</v>
      </c>
      <c r="U163" s="250"/>
      <c r="V163" s="250"/>
      <c r="W163" s="250"/>
      <c r="X163" s="250">
        <v>1266552</v>
      </c>
      <c r="Y163" s="250"/>
      <c r="Z163" s="250">
        <v>1250179</v>
      </c>
      <c r="AA163" s="250"/>
      <c r="AB163" s="250"/>
      <c r="AC163" s="250"/>
      <c r="AD163" s="104" t="s">
        <v>473</v>
      </c>
      <c r="AE163" s="104" t="s">
        <v>1206</v>
      </c>
    </row>
    <row r="164" spans="1:31" x14ac:dyDescent="0.2">
      <c r="A164" s="165" t="s">
        <v>541</v>
      </c>
      <c r="B164" s="165"/>
      <c r="C164" s="165"/>
      <c r="D164" s="165"/>
      <c r="E164" s="165" t="s">
        <v>542</v>
      </c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306">
        <v>0</v>
      </c>
      <c r="U164" s="306"/>
      <c r="V164" s="306"/>
      <c r="W164" s="306"/>
      <c r="X164" s="306">
        <v>4000</v>
      </c>
      <c r="Y164" s="306"/>
      <c r="Z164" s="306">
        <v>4000</v>
      </c>
      <c r="AA164" s="306"/>
      <c r="AB164" s="306"/>
      <c r="AC164" s="306"/>
      <c r="AD164" s="105" t="s">
        <v>473</v>
      </c>
      <c r="AE164" s="105" t="s">
        <v>474</v>
      </c>
    </row>
    <row r="165" spans="1:31" x14ac:dyDescent="0.2">
      <c r="A165" s="163" t="s">
        <v>267</v>
      </c>
      <c r="B165" s="163"/>
      <c r="C165" s="163"/>
      <c r="D165" s="163"/>
      <c r="E165" s="163" t="s">
        <v>460</v>
      </c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83">
        <v>1515000</v>
      </c>
      <c r="U165" s="183"/>
      <c r="V165" s="183"/>
      <c r="W165" s="183"/>
      <c r="X165" s="183">
        <v>1302000</v>
      </c>
      <c r="Y165" s="183"/>
      <c r="Z165" s="183">
        <v>1247000</v>
      </c>
      <c r="AA165" s="183"/>
      <c r="AB165" s="183"/>
      <c r="AC165" s="183"/>
      <c r="AD165" s="105" t="s">
        <v>1207</v>
      </c>
      <c r="AE165" s="105" t="s">
        <v>1208</v>
      </c>
    </row>
    <row r="166" spans="1:31" x14ac:dyDescent="0.2">
      <c r="A166" s="163" t="s">
        <v>414</v>
      </c>
      <c r="B166" s="163"/>
      <c r="C166" s="163"/>
      <c r="D166" s="163"/>
      <c r="E166" s="163" t="s">
        <v>543</v>
      </c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83">
        <v>5000</v>
      </c>
      <c r="U166" s="183"/>
      <c r="V166" s="183"/>
      <c r="W166" s="183"/>
      <c r="X166" s="183">
        <v>31162</v>
      </c>
      <c r="Y166" s="183"/>
      <c r="Z166" s="183">
        <v>30000</v>
      </c>
      <c r="AA166" s="183"/>
      <c r="AB166" s="183"/>
      <c r="AC166" s="183"/>
      <c r="AD166" s="105" t="s">
        <v>1209</v>
      </c>
      <c r="AE166" s="105" t="s">
        <v>1210</v>
      </c>
    </row>
    <row r="167" spans="1:31" x14ac:dyDescent="0.2">
      <c r="A167" s="163" t="s">
        <v>268</v>
      </c>
      <c r="B167" s="163"/>
      <c r="C167" s="163"/>
      <c r="D167" s="163"/>
      <c r="E167" s="163" t="s">
        <v>269</v>
      </c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83">
        <v>30500</v>
      </c>
      <c r="U167" s="183"/>
      <c r="V167" s="183"/>
      <c r="W167" s="183"/>
      <c r="X167" s="183">
        <v>30871</v>
      </c>
      <c r="Y167" s="183"/>
      <c r="Z167" s="183">
        <v>30371</v>
      </c>
      <c r="AA167" s="183"/>
      <c r="AB167" s="183"/>
      <c r="AC167" s="183"/>
      <c r="AD167" s="105" t="s">
        <v>1211</v>
      </c>
      <c r="AE167" s="105" t="s">
        <v>1212</v>
      </c>
    </row>
    <row r="168" spans="1:31" ht="13.5" thickBot="1" x14ac:dyDescent="0.25">
      <c r="A168" s="172" t="s">
        <v>270</v>
      </c>
      <c r="B168" s="172"/>
      <c r="C168" s="172"/>
      <c r="D168" s="172"/>
      <c r="E168" s="172" t="s">
        <v>544</v>
      </c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250">
        <v>1550500</v>
      </c>
      <c r="U168" s="250"/>
      <c r="V168" s="250"/>
      <c r="W168" s="250"/>
      <c r="X168" s="250">
        <v>1368033</v>
      </c>
      <c r="Y168" s="250"/>
      <c r="Z168" s="250">
        <v>1311371</v>
      </c>
      <c r="AA168" s="250"/>
      <c r="AB168" s="250"/>
      <c r="AC168" s="250"/>
      <c r="AD168" s="104" t="s">
        <v>1213</v>
      </c>
      <c r="AE168" s="104" t="s">
        <v>1214</v>
      </c>
    </row>
    <row r="169" spans="1:31" ht="13.5" thickBot="1" x14ac:dyDescent="0.25">
      <c r="A169" s="177" t="s">
        <v>272</v>
      </c>
      <c r="B169" s="177"/>
      <c r="C169" s="177"/>
      <c r="D169" s="177"/>
      <c r="E169" s="177" t="s">
        <v>545</v>
      </c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251">
        <v>1550500</v>
      </c>
      <c r="U169" s="251"/>
      <c r="V169" s="251"/>
      <c r="W169" s="251"/>
      <c r="X169" s="251">
        <v>2634585</v>
      </c>
      <c r="Y169" s="251"/>
      <c r="Z169" s="251">
        <v>2561550</v>
      </c>
      <c r="AA169" s="251"/>
      <c r="AB169" s="251"/>
      <c r="AC169" s="251"/>
      <c r="AD169" s="147" t="s">
        <v>1215</v>
      </c>
      <c r="AE169" s="147" t="s">
        <v>1216</v>
      </c>
    </row>
    <row r="170" spans="1:31" x14ac:dyDescent="0.2">
      <c r="A170" s="165" t="s">
        <v>961</v>
      </c>
      <c r="B170" s="165"/>
      <c r="C170" s="165"/>
      <c r="D170" s="165"/>
      <c r="E170" s="165" t="s">
        <v>729</v>
      </c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306">
        <v>0</v>
      </c>
      <c r="U170" s="306"/>
      <c r="V170" s="306"/>
      <c r="W170" s="306"/>
      <c r="X170" s="306">
        <v>15000</v>
      </c>
      <c r="Y170" s="306"/>
      <c r="Z170" s="306">
        <v>15000</v>
      </c>
      <c r="AA170" s="306"/>
      <c r="AB170" s="306"/>
      <c r="AC170" s="306"/>
      <c r="AD170" s="105" t="s">
        <v>473</v>
      </c>
      <c r="AE170" s="105" t="s">
        <v>474</v>
      </c>
    </row>
    <row r="171" spans="1:31" x14ac:dyDescent="0.2">
      <c r="A171" s="163" t="s">
        <v>274</v>
      </c>
      <c r="B171" s="163"/>
      <c r="C171" s="163"/>
      <c r="D171" s="163"/>
      <c r="E171" s="163" t="s">
        <v>546</v>
      </c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83">
        <v>75000</v>
      </c>
      <c r="U171" s="183"/>
      <c r="V171" s="183"/>
      <c r="W171" s="183"/>
      <c r="X171" s="183">
        <v>75000</v>
      </c>
      <c r="Y171" s="183"/>
      <c r="Z171" s="183">
        <v>74217</v>
      </c>
      <c r="AA171" s="183"/>
      <c r="AB171" s="183"/>
      <c r="AC171" s="183"/>
      <c r="AD171" s="105" t="s">
        <v>1217</v>
      </c>
      <c r="AE171" s="105" t="s">
        <v>1217</v>
      </c>
    </row>
    <row r="172" spans="1:31" ht="13.5" thickBot="1" x14ac:dyDescent="0.25">
      <c r="A172" s="172" t="s">
        <v>275</v>
      </c>
      <c r="B172" s="172"/>
      <c r="C172" s="172"/>
      <c r="D172" s="172"/>
      <c r="E172" s="172" t="s">
        <v>547</v>
      </c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250">
        <v>75000</v>
      </c>
      <c r="U172" s="250"/>
      <c r="V172" s="250"/>
      <c r="W172" s="250"/>
      <c r="X172" s="250">
        <v>90000</v>
      </c>
      <c r="Y172" s="250"/>
      <c r="Z172" s="250">
        <v>89217</v>
      </c>
      <c r="AA172" s="250"/>
      <c r="AB172" s="250"/>
      <c r="AC172" s="250"/>
      <c r="AD172" s="104" t="s">
        <v>1218</v>
      </c>
      <c r="AE172" s="104" t="s">
        <v>1219</v>
      </c>
    </row>
    <row r="173" spans="1:31" x14ac:dyDescent="0.2">
      <c r="A173" s="165" t="s">
        <v>277</v>
      </c>
      <c r="B173" s="165"/>
      <c r="C173" s="165"/>
      <c r="D173" s="165"/>
      <c r="E173" s="165" t="s">
        <v>278</v>
      </c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306">
        <v>11956867</v>
      </c>
      <c r="U173" s="306"/>
      <c r="V173" s="306"/>
      <c r="W173" s="306"/>
      <c r="X173" s="306">
        <v>11956867</v>
      </c>
      <c r="Y173" s="306"/>
      <c r="Z173" s="306">
        <v>11886795</v>
      </c>
      <c r="AA173" s="306"/>
      <c r="AB173" s="306"/>
      <c r="AC173" s="306"/>
      <c r="AD173" s="105" t="s">
        <v>1220</v>
      </c>
      <c r="AE173" s="105" t="s">
        <v>1220</v>
      </c>
    </row>
    <row r="174" spans="1:31" ht="13.5" thickBot="1" x14ac:dyDescent="0.25">
      <c r="A174" s="172" t="s">
        <v>279</v>
      </c>
      <c r="B174" s="172"/>
      <c r="C174" s="172"/>
      <c r="D174" s="172"/>
      <c r="E174" s="172" t="s">
        <v>548</v>
      </c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250">
        <v>11956867</v>
      </c>
      <c r="U174" s="250"/>
      <c r="V174" s="250"/>
      <c r="W174" s="250"/>
      <c r="X174" s="250">
        <v>11956867</v>
      </c>
      <c r="Y174" s="250"/>
      <c r="Z174" s="250">
        <v>11886795</v>
      </c>
      <c r="AA174" s="250"/>
      <c r="AB174" s="250"/>
      <c r="AC174" s="250"/>
      <c r="AD174" s="104" t="s">
        <v>1220</v>
      </c>
      <c r="AE174" s="104" t="s">
        <v>1220</v>
      </c>
    </row>
    <row r="175" spans="1:31" x14ac:dyDescent="0.2">
      <c r="A175" s="165" t="s">
        <v>281</v>
      </c>
      <c r="B175" s="165"/>
      <c r="C175" s="165"/>
      <c r="D175" s="165"/>
      <c r="E175" s="165" t="s">
        <v>549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306">
        <v>0</v>
      </c>
      <c r="U175" s="306"/>
      <c r="V175" s="306"/>
      <c r="W175" s="306"/>
      <c r="X175" s="306">
        <v>0</v>
      </c>
      <c r="Y175" s="306"/>
      <c r="Z175" s="306">
        <v>915735</v>
      </c>
      <c r="AA175" s="306"/>
      <c r="AB175" s="306"/>
      <c r="AC175" s="306"/>
      <c r="AD175" s="105" t="s">
        <v>473</v>
      </c>
      <c r="AE175" s="105" t="s">
        <v>473</v>
      </c>
    </row>
    <row r="176" spans="1:31" x14ac:dyDescent="0.2">
      <c r="A176" s="163" t="s">
        <v>282</v>
      </c>
      <c r="B176" s="163"/>
      <c r="C176" s="163"/>
      <c r="D176" s="163"/>
      <c r="E176" s="163" t="s">
        <v>283</v>
      </c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83">
        <v>0</v>
      </c>
      <c r="U176" s="183"/>
      <c r="V176" s="183"/>
      <c r="W176" s="183"/>
      <c r="X176" s="183">
        <v>0</v>
      </c>
      <c r="Y176" s="183"/>
      <c r="Z176" s="183">
        <v>294239049.95999998</v>
      </c>
      <c r="AA176" s="183"/>
      <c r="AB176" s="183"/>
      <c r="AC176" s="183"/>
      <c r="AD176" s="105" t="s">
        <v>473</v>
      </c>
      <c r="AE176" s="105" t="s">
        <v>473</v>
      </c>
    </row>
    <row r="177" spans="1:31" ht="13.5" thickBot="1" x14ac:dyDescent="0.25">
      <c r="A177" s="172" t="s">
        <v>550</v>
      </c>
      <c r="B177" s="172"/>
      <c r="C177" s="172"/>
      <c r="D177" s="172"/>
      <c r="E177" s="172" t="s">
        <v>551</v>
      </c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250">
        <v>0</v>
      </c>
      <c r="U177" s="250"/>
      <c r="V177" s="250"/>
      <c r="W177" s="250"/>
      <c r="X177" s="250">
        <v>0</v>
      </c>
      <c r="Y177" s="250"/>
      <c r="Z177" s="250">
        <v>295154784.95999998</v>
      </c>
      <c r="AA177" s="250"/>
      <c r="AB177" s="250"/>
      <c r="AC177" s="250"/>
      <c r="AD177" s="104" t="s">
        <v>473</v>
      </c>
      <c r="AE177" s="104" t="s">
        <v>473</v>
      </c>
    </row>
    <row r="178" spans="1:31" x14ac:dyDescent="0.2">
      <c r="A178" s="165" t="s">
        <v>284</v>
      </c>
      <c r="B178" s="165"/>
      <c r="C178" s="165"/>
      <c r="D178" s="165"/>
      <c r="E178" s="165" t="s">
        <v>285</v>
      </c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306">
        <v>56000</v>
      </c>
      <c r="U178" s="306"/>
      <c r="V178" s="306"/>
      <c r="W178" s="306"/>
      <c r="X178" s="306">
        <v>51400</v>
      </c>
      <c r="Y178" s="306"/>
      <c r="Z178" s="306">
        <v>19900</v>
      </c>
      <c r="AA178" s="306"/>
      <c r="AB178" s="306"/>
      <c r="AC178" s="306"/>
      <c r="AD178" s="105" t="s">
        <v>1221</v>
      </c>
      <c r="AE178" s="105" t="s">
        <v>1222</v>
      </c>
    </row>
    <row r="179" spans="1:31" x14ac:dyDescent="0.2">
      <c r="A179" s="163" t="s">
        <v>286</v>
      </c>
      <c r="B179" s="163"/>
      <c r="C179" s="163"/>
      <c r="D179" s="163"/>
      <c r="E179" s="163" t="s">
        <v>287</v>
      </c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83">
        <v>6793800</v>
      </c>
      <c r="U179" s="183"/>
      <c r="V179" s="183"/>
      <c r="W179" s="183"/>
      <c r="X179" s="183">
        <v>6786320</v>
      </c>
      <c r="Y179" s="183"/>
      <c r="Z179" s="183">
        <v>4896269.4000000004</v>
      </c>
      <c r="AA179" s="183"/>
      <c r="AB179" s="183"/>
      <c r="AC179" s="183"/>
      <c r="AD179" s="105" t="s">
        <v>1223</v>
      </c>
      <c r="AE179" s="105" t="s">
        <v>1224</v>
      </c>
    </row>
    <row r="180" spans="1:31" x14ac:dyDescent="0.2">
      <c r="A180" s="163" t="s">
        <v>288</v>
      </c>
      <c r="B180" s="163"/>
      <c r="C180" s="163"/>
      <c r="D180" s="163"/>
      <c r="E180" s="163" t="s">
        <v>289</v>
      </c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83">
        <v>0</v>
      </c>
      <c r="U180" s="183"/>
      <c r="V180" s="183"/>
      <c r="W180" s="183"/>
      <c r="X180" s="183">
        <v>523072</v>
      </c>
      <c r="Y180" s="183"/>
      <c r="Z180" s="183">
        <v>261536</v>
      </c>
      <c r="AA180" s="183"/>
      <c r="AB180" s="183"/>
      <c r="AC180" s="183"/>
      <c r="AD180" s="105" t="s">
        <v>473</v>
      </c>
      <c r="AE180" s="105" t="s">
        <v>1225</v>
      </c>
    </row>
    <row r="181" spans="1:31" x14ac:dyDescent="0.2">
      <c r="A181" s="163" t="s">
        <v>1226</v>
      </c>
      <c r="B181" s="163"/>
      <c r="C181" s="163"/>
      <c r="D181" s="163"/>
      <c r="E181" s="163" t="s">
        <v>1227</v>
      </c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83">
        <v>0</v>
      </c>
      <c r="U181" s="183"/>
      <c r="V181" s="183"/>
      <c r="W181" s="183"/>
      <c r="X181" s="183">
        <v>712699.5</v>
      </c>
      <c r="Y181" s="183"/>
      <c r="Z181" s="183">
        <v>712699.5</v>
      </c>
      <c r="AA181" s="183"/>
      <c r="AB181" s="183"/>
      <c r="AC181" s="183"/>
      <c r="AD181" s="105" t="s">
        <v>473</v>
      </c>
      <c r="AE181" s="105" t="s">
        <v>474</v>
      </c>
    </row>
    <row r="182" spans="1:31" x14ac:dyDescent="0.2">
      <c r="A182" s="163" t="s">
        <v>552</v>
      </c>
      <c r="B182" s="163"/>
      <c r="C182" s="163"/>
      <c r="D182" s="163"/>
      <c r="E182" s="163" t="s">
        <v>553</v>
      </c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83">
        <v>0</v>
      </c>
      <c r="U182" s="183"/>
      <c r="V182" s="183"/>
      <c r="W182" s="183"/>
      <c r="X182" s="183">
        <v>9099860</v>
      </c>
      <c r="Y182" s="183"/>
      <c r="Z182" s="183">
        <v>9099860</v>
      </c>
      <c r="AA182" s="183"/>
      <c r="AB182" s="183"/>
      <c r="AC182" s="183"/>
      <c r="AD182" s="105" t="s">
        <v>473</v>
      </c>
      <c r="AE182" s="105" t="s">
        <v>474</v>
      </c>
    </row>
    <row r="183" spans="1:31" x14ac:dyDescent="0.2">
      <c r="A183" s="163" t="s">
        <v>1228</v>
      </c>
      <c r="B183" s="163"/>
      <c r="C183" s="163"/>
      <c r="D183" s="163"/>
      <c r="E183" s="163" t="s">
        <v>1229</v>
      </c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83">
        <v>0</v>
      </c>
      <c r="U183" s="183"/>
      <c r="V183" s="183"/>
      <c r="W183" s="183"/>
      <c r="X183" s="183">
        <v>4873.5</v>
      </c>
      <c r="Y183" s="183"/>
      <c r="Z183" s="183">
        <v>4873.5</v>
      </c>
      <c r="AA183" s="183"/>
      <c r="AB183" s="183"/>
      <c r="AC183" s="183"/>
      <c r="AD183" s="105" t="s">
        <v>473</v>
      </c>
      <c r="AE183" s="105" t="s">
        <v>474</v>
      </c>
    </row>
    <row r="184" spans="1:31" ht="13.5" thickBot="1" x14ac:dyDescent="0.25">
      <c r="A184" s="172" t="s">
        <v>290</v>
      </c>
      <c r="B184" s="172"/>
      <c r="C184" s="172"/>
      <c r="D184" s="172"/>
      <c r="E184" s="172" t="s">
        <v>554</v>
      </c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250">
        <v>6849800</v>
      </c>
      <c r="U184" s="250"/>
      <c r="V184" s="250"/>
      <c r="W184" s="250"/>
      <c r="X184" s="250">
        <v>17178225</v>
      </c>
      <c r="Y184" s="250"/>
      <c r="Z184" s="250">
        <v>14995138.4</v>
      </c>
      <c r="AA184" s="250"/>
      <c r="AB184" s="250"/>
      <c r="AC184" s="250"/>
      <c r="AD184" s="104" t="s">
        <v>1230</v>
      </c>
      <c r="AE184" s="104" t="s">
        <v>1231</v>
      </c>
    </row>
    <row r="185" spans="1:31" ht="13.5" thickBot="1" x14ac:dyDescent="0.25">
      <c r="A185" s="177" t="s">
        <v>292</v>
      </c>
      <c r="B185" s="177"/>
      <c r="C185" s="177"/>
      <c r="D185" s="177"/>
      <c r="E185" s="177" t="s">
        <v>555</v>
      </c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251">
        <v>18881667</v>
      </c>
      <c r="U185" s="251"/>
      <c r="V185" s="251"/>
      <c r="W185" s="251"/>
      <c r="X185" s="251">
        <v>29225092</v>
      </c>
      <c r="Y185" s="251"/>
      <c r="Z185" s="251">
        <v>322125935.36000001</v>
      </c>
      <c r="AA185" s="251"/>
      <c r="AB185" s="251"/>
      <c r="AC185" s="251"/>
      <c r="AD185" s="147" t="s">
        <v>473</v>
      </c>
      <c r="AE185" s="147" t="s">
        <v>473</v>
      </c>
    </row>
    <row r="186" spans="1:31" x14ac:dyDescent="0.2">
      <c r="A186" s="165" t="s">
        <v>294</v>
      </c>
      <c r="B186" s="165"/>
      <c r="C186" s="165"/>
      <c r="D186" s="165"/>
      <c r="E186" s="165" t="s">
        <v>295</v>
      </c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306">
        <v>190000</v>
      </c>
      <c r="U186" s="306"/>
      <c r="V186" s="306"/>
      <c r="W186" s="306"/>
      <c r="X186" s="306">
        <v>106580</v>
      </c>
      <c r="Y186" s="306"/>
      <c r="Z186" s="306">
        <v>45087</v>
      </c>
      <c r="AA186" s="306"/>
      <c r="AB186" s="306"/>
      <c r="AC186" s="306"/>
      <c r="AD186" s="105" t="s">
        <v>1232</v>
      </c>
      <c r="AE186" s="105" t="s">
        <v>1233</v>
      </c>
    </row>
    <row r="187" spans="1:31" x14ac:dyDescent="0.2">
      <c r="A187" s="163" t="s">
        <v>960</v>
      </c>
      <c r="B187" s="163"/>
      <c r="C187" s="163"/>
      <c r="D187" s="163"/>
      <c r="E187" s="163" t="s">
        <v>959</v>
      </c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83">
        <v>0</v>
      </c>
      <c r="U187" s="183"/>
      <c r="V187" s="183"/>
      <c r="W187" s="183"/>
      <c r="X187" s="183">
        <v>100000</v>
      </c>
      <c r="Y187" s="183"/>
      <c r="Z187" s="183">
        <v>26445</v>
      </c>
      <c r="AA187" s="183"/>
      <c r="AB187" s="183"/>
      <c r="AC187" s="183"/>
      <c r="AD187" s="105" t="s">
        <v>473</v>
      </c>
      <c r="AE187" s="105" t="s">
        <v>1234</v>
      </c>
    </row>
    <row r="188" spans="1:31" x14ac:dyDescent="0.2">
      <c r="A188" s="163" t="s">
        <v>415</v>
      </c>
      <c r="B188" s="163"/>
      <c r="C188" s="163"/>
      <c r="D188" s="163"/>
      <c r="E188" s="163" t="s">
        <v>556</v>
      </c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83">
        <v>3000</v>
      </c>
      <c r="U188" s="183"/>
      <c r="V188" s="183"/>
      <c r="W188" s="183"/>
      <c r="X188" s="183">
        <v>43000</v>
      </c>
      <c r="Y188" s="183"/>
      <c r="Z188" s="183">
        <v>40000</v>
      </c>
      <c r="AA188" s="183"/>
      <c r="AB188" s="183"/>
      <c r="AC188" s="183"/>
      <c r="AD188" s="105" t="s">
        <v>473</v>
      </c>
      <c r="AE188" s="105" t="s">
        <v>1235</v>
      </c>
    </row>
    <row r="189" spans="1:31" x14ac:dyDescent="0.2">
      <c r="A189" s="163" t="s">
        <v>296</v>
      </c>
      <c r="B189" s="163"/>
      <c r="C189" s="163"/>
      <c r="D189" s="163"/>
      <c r="E189" s="163" t="s">
        <v>297</v>
      </c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83">
        <v>2151000</v>
      </c>
      <c r="U189" s="183"/>
      <c r="V189" s="183"/>
      <c r="W189" s="183"/>
      <c r="X189" s="183">
        <v>2461696</v>
      </c>
      <c r="Y189" s="183"/>
      <c r="Z189" s="183">
        <v>2183341.12</v>
      </c>
      <c r="AA189" s="183"/>
      <c r="AB189" s="183"/>
      <c r="AC189" s="183"/>
      <c r="AD189" s="105" t="s">
        <v>1236</v>
      </c>
      <c r="AE189" s="105" t="s">
        <v>1237</v>
      </c>
    </row>
    <row r="190" spans="1:31" ht="13.5" thickBot="1" x14ac:dyDescent="0.25">
      <c r="A190" s="172" t="s">
        <v>298</v>
      </c>
      <c r="B190" s="172"/>
      <c r="C190" s="172"/>
      <c r="D190" s="172"/>
      <c r="E190" s="172" t="s">
        <v>557</v>
      </c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250">
        <v>2344000</v>
      </c>
      <c r="U190" s="250"/>
      <c r="V190" s="250"/>
      <c r="W190" s="250"/>
      <c r="X190" s="250">
        <v>2711276</v>
      </c>
      <c r="Y190" s="250"/>
      <c r="Z190" s="250">
        <v>2294873.12</v>
      </c>
      <c r="AA190" s="250"/>
      <c r="AB190" s="250"/>
      <c r="AC190" s="250"/>
      <c r="AD190" s="104" t="s">
        <v>1238</v>
      </c>
      <c r="AE190" s="104" t="s">
        <v>1239</v>
      </c>
    </row>
    <row r="191" spans="1:31" ht="13.5" thickBot="1" x14ac:dyDescent="0.25">
      <c r="A191" s="177" t="s">
        <v>300</v>
      </c>
      <c r="B191" s="177"/>
      <c r="C191" s="177"/>
      <c r="D191" s="177"/>
      <c r="E191" s="177" t="s">
        <v>558</v>
      </c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251">
        <v>2344000</v>
      </c>
      <c r="U191" s="251"/>
      <c r="V191" s="251"/>
      <c r="W191" s="251"/>
      <c r="X191" s="251">
        <v>2711276</v>
      </c>
      <c r="Y191" s="251"/>
      <c r="Z191" s="251">
        <v>2294873.12</v>
      </c>
      <c r="AA191" s="251"/>
      <c r="AB191" s="251"/>
      <c r="AC191" s="251"/>
      <c r="AD191" s="147" t="s">
        <v>1238</v>
      </c>
      <c r="AE191" s="147" t="s">
        <v>1239</v>
      </c>
    </row>
    <row r="192" spans="1:31" x14ac:dyDescent="0.2">
      <c r="A192" s="165" t="s">
        <v>1240</v>
      </c>
      <c r="B192" s="165"/>
      <c r="C192" s="165"/>
      <c r="D192" s="165"/>
      <c r="E192" s="165" t="s">
        <v>1241</v>
      </c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306">
        <v>0</v>
      </c>
      <c r="U192" s="306"/>
      <c r="V192" s="306"/>
      <c r="W192" s="306"/>
      <c r="X192" s="306">
        <v>200000</v>
      </c>
      <c r="Y192" s="306"/>
      <c r="Z192" s="306">
        <v>200000</v>
      </c>
      <c r="AA192" s="306"/>
      <c r="AB192" s="306"/>
      <c r="AC192" s="306"/>
      <c r="AD192" s="105" t="s">
        <v>473</v>
      </c>
      <c r="AE192" s="105" t="s">
        <v>474</v>
      </c>
    </row>
    <row r="193" spans="1:31" ht="13.5" thickBot="1" x14ac:dyDescent="0.25">
      <c r="A193" s="172" t="s">
        <v>1242</v>
      </c>
      <c r="B193" s="172"/>
      <c r="C193" s="172"/>
      <c r="D193" s="172"/>
      <c r="E193" s="172" t="s">
        <v>1243</v>
      </c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250">
        <v>0</v>
      </c>
      <c r="U193" s="250"/>
      <c r="V193" s="250"/>
      <c r="W193" s="250"/>
      <c r="X193" s="250">
        <v>200000</v>
      </c>
      <c r="Y193" s="250"/>
      <c r="Z193" s="250">
        <v>200000</v>
      </c>
      <c r="AA193" s="250"/>
      <c r="AB193" s="250"/>
      <c r="AC193" s="250"/>
      <c r="AD193" s="104" t="s">
        <v>473</v>
      </c>
      <c r="AE193" s="104" t="s">
        <v>474</v>
      </c>
    </row>
    <row r="194" spans="1:31" ht="13.5" thickBot="1" x14ac:dyDescent="0.25">
      <c r="A194" s="177" t="s">
        <v>1244</v>
      </c>
      <c r="B194" s="177"/>
      <c r="C194" s="177"/>
      <c r="D194" s="177"/>
      <c r="E194" s="177" t="s">
        <v>1245</v>
      </c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251">
        <v>0</v>
      </c>
      <c r="U194" s="251"/>
      <c r="V194" s="251"/>
      <c r="W194" s="251"/>
      <c r="X194" s="251">
        <v>200000</v>
      </c>
      <c r="Y194" s="251"/>
      <c r="Z194" s="251">
        <v>200000</v>
      </c>
      <c r="AA194" s="251"/>
      <c r="AB194" s="251"/>
      <c r="AC194" s="251"/>
      <c r="AD194" s="147" t="s">
        <v>473</v>
      </c>
      <c r="AE194" s="147" t="s">
        <v>474</v>
      </c>
    </row>
    <row r="195" spans="1:31" x14ac:dyDescent="0.2">
      <c r="A195" s="165" t="s">
        <v>302</v>
      </c>
      <c r="B195" s="165"/>
      <c r="C195" s="165"/>
      <c r="D195" s="165"/>
      <c r="E195" s="165" t="s">
        <v>303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306">
        <v>3685000</v>
      </c>
      <c r="U195" s="306"/>
      <c r="V195" s="306"/>
      <c r="W195" s="306"/>
      <c r="X195" s="306">
        <v>1530575.4</v>
      </c>
      <c r="Y195" s="306"/>
      <c r="Z195" s="306">
        <v>0</v>
      </c>
      <c r="AA195" s="306"/>
      <c r="AB195" s="306"/>
      <c r="AC195" s="306"/>
      <c r="AD195" s="105" t="s">
        <v>957</v>
      </c>
      <c r="AE195" s="105" t="s">
        <v>957</v>
      </c>
    </row>
    <row r="196" spans="1:31" x14ac:dyDescent="0.2">
      <c r="A196" s="163" t="s">
        <v>304</v>
      </c>
      <c r="B196" s="163"/>
      <c r="C196" s="163"/>
      <c r="D196" s="163"/>
      <c r="E196" s="163" t="s">
        <v>305</v>
      </c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83">
        <v>1025000</v>
      </c>
      <c r="U196" s="183"/>
      <c r="V196" s="183"/>
      <c r="W196" s="183"/>
      <c r="X196" s="183">
        <v>1531420</v>
      </c>
      <c r="Y196" s="183"/>
      <c r="Z196" s="183">
        <v>575555</v>
      </c>
      <c r="AA196" s="183"/>
      <c r="AB196" s="183"/>
      <c r="AC196" s="183"/>
      <c r="AD196" s="105" t="s">
        <v>1246</v>
      </c>
      <c r="AE196" s="105" t="s">
        <v>1247</v>
      </c>
    </row>
    <row r="197" spans="1:31" ht="13.5" thickBot="1" x14ac:dyDescent="0.25">
      <c r="A197" s="172" t="s">
        <v>306</v>
      </c>
      <c r="B197" s="172"/>
      <c r="C197" s="172"/>
      <c r="D197" s="172"/>
      <c r="E197" s="172" t="s">
        <v>559</v>
      </c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250">
        <v>4710000</v>
      </c>
      <c r="U197" s="250"/>
      <c r="V197" s="250"/>
      <c r="W197" s="250"/>
      <c r="X197" s="250">
        <v>3061995.4</v>
      </c>
      <c r="Y197" s="250"/>
      <c r="Z197" s="250">
        <v>575555</v>
      </c>
      <c r="AA197" s="250"/>
      <c r="AB197" s="250"/>
      <c r="AC197" s="250"/>
      <c r="AD197" s="104" t="s">
        <v>1248</v>
      </c>
      <c r="AE197" s="104" t="s">
        <v>1249</v>
      </c>
    </row>
    <row r="198" spans="1:31" ht="13.5" thickBot="1" x14ac:dyDescent="0.25">
      <c r="A198" s="177" t="s">
        <v>308</v>
      </c>
      <c r="B198" s="177"/>
      <c r="C198" s="177"/>
      <c r="D198" s="177"/>
      <c r="E198" s="177" t="s">
        <v>559</v>
      </c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251">
        <v>4710000</v>
      </c>
      <c r="U198" s="251"/>
      <c r="V198" s="251"/>
      <c r="W198" s="251"/>
      <c r="X198" s="251">
        <v>3061995.4</v>
      </c>
      <c r="Y198" s="251"/>
      <c r="Z198" s="251">
        <v>575555</v>
      </c>
      <c r="AA198" s="251"/>
      <c r="AB198" s="251"/>
      <c r="AC198" s="251"/>
      <c r="AD198" s="147" t="s">
        <v>1248</v>
      </c>
      <c r="AE198" s="147" t="s">
        <v>1249</v>
      </c>
    </row>
    <row r="199" spans="1:31" ht="13.5" thickBot="1" x14ac:dyDescent="0.25">
      <c r="A199" s="231" t="s">
        <v>309</v>
      </c>
      <c r="B199" s="231"/>
      <c r="C199" s="231"/>
      <c r="D199" s="231"/>
      <c r="E199" s="231" t="s">
        <v>958</v>
      </c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310">
        <v>210114577</v>
      </c>
      <c r="U199" s="310"/>
      <c r="V199" s="310"/>
      <c r="W199" s="310"/>
      <c r="X199" s="310">
        <v>224837436.58000001</v>
      </c>
      <c r="Y199" s="310"/>
      <c r="Z199" s="310">
        <v>500707985.24000001</v>
      </c>
      <c r="AA199" s="310"/>
      <c r="AB199" s="310"/>
      <c r="AC199" s="310"/>
      <c r="AD199" s="146" t="s">
        <v>1250</v>
      </c>
      <c r="AE199" s="146" t="s">
        <v>1251</v>
      </c>
    </row>
    <row r="200" spans="1:31" x14ac:dyDescent="0.2">
      <c r="A200" s="165" t="s">
        <v>311</v>
      </c>
      <c r="B200" s="165"/>
      <c r="C200" s="165"/>
      <c r="D200" s="165"/>
      <c r="E200" s="165" t="s">
        <v>243</v>
      </c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306">
        <v>500000</v>
      </c>
      <c r="U200" s="306"/>
      <c r="V200" s="306"/>
      <c r="W200" s="306"/>
      <c r="X200" s="306">
        <v>500000</v>
      </c>
      <c r="Y200" s="306"/>
      <c r="Z200" s="306">
        <v>0</v>
      </c>
      <c r="AA200" s="306"/>
      <c r="AB200" s="306"/>
      <c r="AC200" s="306"/>
      <c r="AD200" s="105" t="s">
        <v>957</v>
      </c>
      <c r="AE200" s="105" t="s">
        <v>957</v>
      </c>
    </row>
    <row r="201" spans="1:31" x14ac:dyDescent="0.2">
      <c r="A201" s="163" t="s">
        <v>1252</v>
      </c>
      <c r="B201" s="163"/>
      <c r="C201" s="163"/>
      <c r="D201" s="163"/>
      <c r="E201" s="163" t="s">
        <v>1253</v>
      </c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83">
        <v>560000</v>
      </c>
      <c r="U201" s="183"/>
      <c r="V201" s="183"/>
      <c r="W201" s="183"/>
      <c r="X201" s="183">
        <v>658400</v>
      </c>
      <c r="Y201" s="183"/>
      <c r="Z201" s="183">
        <v>131070</v>
      </c>
      <c r="AA201" s="183"/>
      <c r="AB201" s="183"/>
      <c r="AC201" s="183"/>
      <c r="AD201" s="105" t="s">
        <v>1254</v>
      </c>
      <c r="AE201" s="105" t="s">
        <v>1255</v>
      </c>
    </row>
    <row r="202" spans="1:31" ht="13.5" thickBot="1" x14ac:dyDescent="0.25">
      <c r="A202" s="172" t="s">
        <v>312</v>
      </c>
      <c r="B202" s="172"/>
      <c r="C202" s="172"/>
      <c r="D202" s="172"/>
      <c r="E202" s="172" t="s">
        <v>561</v>
      </c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250">
        <v>1060000</v>
      </c>
      <c r="U202" s="250"/>
      <c r="V202" s="250"/>
      <c r="W202" s="250"/>
      <c r="X202" s="250">
        <v>1158400</v>
      </c>
      <c r="Y202" s="250"/>
      <c r="Z202" s="250">
        <v>131070</v>
      </c>
      <c r="AA202" s="250"/>
      <c r="AB202" s="250"/>
      <c r="AC202" s="250"/>
      <c r="AD202" s="104" t="s">
        <v>1256</v>
      </c>
      <c r="AE202" s="104" t="s">
        <v>1257</v>
      </c>
    </row>
    <row r="203" spans="1:31" x14ac:dyDescent="0.2">
      <c r="A203" s="165" t="s">
        <v>314</v>
      </c>
      <c r="B203" s="165"/>
      <c r="C203" s="165"/>
      <c r="D203" s="165"/>
      <c r="E203" s="165" t="s">
        <v>315</v>
      </c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306">
        <v>68855000</v>
      </c>
      <c r="U203" s="306"/>
      <c r="V203" s="306"/>
      <c r="W203" s="306"/>
      <c r="X203" s="306">
        <v>98645246.75</v>
      </c>
      <c r="Y203" s="306"/>
      <c r="Z203" s="306">
        <v>61979794.659999996</v>
      </c>
      <c r="AA203" s="306"/>
      <c r="AB203" s="306"/>
      <c r="AC203" s="306"/>
      <c r="AD203" s="105" t="s">
        <v>1258</v>
      </c>
      <c r="AE203" s="105" t="s">
        <v>1259</v>
      </c>
    </row>
    <row r="204" spans="1:31" x14ac:dyDescent="0.2">
      <c r="A204" s="163" t="s">
        <v>316</v>
      </c>
      <c r="B204" s="163"/>
      <c r="C204" s="163"/>
      <c r="D204" s="163"/>
      <c r="E204" s="163" t="s">
        <v>317</v>
      </c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83">
        <v>5941000</v>
      </c>
      <c r="U204" s="183"/>
      <c r="V204" s="183"/>
      <c r="W204" s="183"/>
      <c r="X204" s="183">
        <v>8417102</v>
      </c>
      <c r="Y204" s="183"/>
      <c r="Z204" s="183">
        <v>3409438.04</v>
      </c>
      <c r="AA204" s="183"/>
      <c r="AB204" s="183"/>
      <c r="AC204" s="183"/>
      <c r="AD204" s="105" t="s">
        <v>1260</v>
      </c>
      <c r="AE204" s="105" t="s">
        <v>1261</v>
      </c>
    </row>
    <row r="205" spans="1:31" x14ac:dyDescent="0.2">
      <c r="A205" s="163" t="s">
        <v>318</v>
      </c>
      <c r="B205" s="163"/>
      <c r="C205" s="163"/>
      <c r="D205" s="163"/>
      <c r="E205" s="163" t="s">
        <v>319</v>
      </c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83">
        <v>0</v>
      </c>
      <c r="U205" s="183"/>
      <c r="V205" s="183"/>
      <c r="W205" s="183"/>
      <c r="X205" s="183">
        <v>1724556</v>
      </c>
      <c r="Y205" s="183"/>
      <c r="Z205" s="183">
        <v>724554.67</v>
      </c>
      <c r="AA205" s="183"/>
      <c r="AB205" s="183"/>
      <c r="AC205" s="183"/>
      <c r="AD205" s="105" t="s">
        <v>473</v>
      </c>
      <c r="AE205" s="105" t="s">
        <v>1262</v>
      </c>
    </row>
    <row r="206" spans="1:31" x14ac:dyDescent="0.2">
      <c r="A206" s="163" t="s">
        <v>320</v>
      </c>
      <c r="B206" s="163"/>
      <c r="C206" s="163"/>
      <c r="D206" s="163"/>
      <c r="E206" s="163" t="s">
        <v>321</v>
      </c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83">
        <v>750000</v>
      </c>
      <c r="U206" s="183"/>
      <c r="V206" s="183"/>
      <c r="W206" s="183"/>
      <c r="X206" s="183">
        <v>750000</v>
      </c>
      <c r="Y206" s="183"/>
      <c r="Z206" s="183">
        <v>339824.46</v>
      </c>
      <c r="AA206" s="183"/>
      <c r="AB206" s="183"/>
      <c r="AC206" s="183"/>
      <c r="AD206" s="105" t="s">
        <v>1263</v>
      </c>
      <c r="AE206" s="105" t="s">
        <v>1263</v>
      </c>
    </row>
    <row r="207" spans="1:31" ht="13.5" thickBot="1" x14ac:dyDescent="0.25">
      <c r="A207" s="172" t="s">
        <v>322</v>
      </c>
      <c r="B207" s="172"/>
      <c r="C207" s="172"/>
      <c r="D207" s="172"/>
      <c r="E207" s="172" t="s">
        <v>562</v>
      </c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250">
        <v>75546000</v>
      </c>
      <c r="U207" s="250"/>
      <c r="V207" s="250"/>
      <c r="W207" s="250"/>
      <c r="X207" s="250">
        <v>109536904.75</v>
      </c>
      <c r="Y207" s="250"/>
      <c r="Z207" s="250">
        <v>66453611.829999998</v>
      </c>
      <c r="AA207" s="250"/>
      <c r="AB207" s="250"/>
      <c r="AC207" s="250"/>
      <c r="AD207" s="104" t="s">
        <v>1264</v>
      </c>
      <c r="AE207" s="104" t="s">
        <v>1265</v>
      </c>
    </row>
    <row r="208" spans="1:31" x14ac:dyDescent="0.2">
      <c r="A208" s="165" t="s">
        <v>417</v>
      </c>
      <c r="B208" s="165"/>
      <c r="C208" s="165"/>
      <c r="D208" s="165"/>
      <c r="E208" s="165" t="s">
        <v>368</v>
      </c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306">
        <v>15300000</v>
      </c>
      <c r="U208" s="306"/>
      <c r="V208" s="306"/>
      <c r="W208" s="306"/>
      <c r="X208" s="306">
        <v>15300000</v>
      </c>
      <c r="Y208" s="306"/>
      <c r="Z208" s="306">
        <v>0</v>
      </c>
      <c r="AA208" s="306"/>
      <c r="AB208" s="306"/>
      <c r="AC208" s="306"/>
      <c r="AD208" s="105" t="s">
        <v>957</v>
      </c>
      <c r="AE208" s="105" t="s">
        <v>957</v>
      </c>
    </row>
    <row r="209" spans="1:31" ht="13.5" thickBot="1" x14ac:dyDescent="0.25">
      <c r="A209" s="172" t="s">
        <v>418</v>
      </c>
      <c r="B209" s="172"/>
      <c r="C209" s="172"/>
      <c r="D209" s="172"/>
      <c r="E209" s="172" t="s">
        <v>563</v>
      </c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250">
        <v>15300000</v>
      </c>
      <c r="U209" s="250"/>
      <c r="V209" s="250"/>
      <c r="W209" s="250"/>
      <c r="X209" s="250">
        <v>15300000</v>
      </c>
      <c r="Y209" s="250"/>
      <c r="Z209" s="250">
        <v>0</v>
      </c>
      <c r="AA209" s="250"/>
      <c r="AB209" s="250"/>
      <c r="AC209" s="250"/>
      <c r="AD209" s="104" t="s">
        <v>957</v>
      </c>
      <c r="AE209" s="104" t="s">
        <v>957</v>
      </c>
    </row>
    <row r="210" spans="1:31" ht="13.5" thickBot="1" x14ac:dyDescent="0.25">
      <c r="A210" s="177" t="s">
        <v>324</v>
      </c>
      <c r="B210" s="177"/>
      <c r="C210" s="177"/>
      <c r="D210" s="177"/>
      <c r="E210" s="177" t="s">
        <v>564</v>
      </c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251">
        <v>91906000</v>
      </c>
      <c r="U210" s="251"/>
      <c r="V210" s="251"/>
      <c r="W210" s="251"/>
      <c r="X210" s="251">
        <v>125995304.75</v>
      </c>
      <c r="Y210" s="251"/>
      <c r="Z210" s="251">
        <v>66584681.829999998</v>
      </c>
      <c r="AA210" s="251"/>
      <c r="AB210" s="251"/>
      <c r="AC210" s="251"/>
      <c r="AD210" s="147" t="s">
        <v>1266</v>
      </c>
      <c r="AE210" s="147" t="s">
        <v>1267</v>
      </c>
    </row>
    <row r="211" spans="1:31" x14ac:dyDescent="0.2">
      <c r="A211" s="165" t="s">
        <v>1268</v>
      </c>
      <c r="B211" s="165"/>
      <c r="C211" s="165"/>
      <c r="D211" s="165"/>
      <c r="E211" s="165" t="s">
        <v>1269</v>
      </c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306">
        <v>0</v>
      </c>
      <c r="U211" s="306"/>
      <c r="V211" s="306"/>
      <c r="W211" s="306"/>
      <c r="X211" s="306">
        <v>400000</v>
      </c>
      <c r="Y211" s="306"/>
      <c r="Z211" s="306">
        <v>400000</v>
      </c>
      <c r="AA211" s="306"/>
      <c r="AB211" s="306"/>
      <c r="AC211" s="306"/>
      <c r="AD211" s="105" t="s">
        <v>473</v>
      </c>
      <c r="AE211" s="105" t="s">
        <v>474</v>
      </c>
    </row>
    <row r="212" spans="1:31" ht="13.5" thickBot="1" x14ac:dyDescent="0.25">
      <c r="A212" s="172" t="s">
        <v>1270</v>
      </c>
      <c r="B212" s="172"/>
      <c r="C212" s="172"/>
      <c r="D212" s="172"/>
      <c r="E212" s="172" t="s">
        <v>1271</v>
      </c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250">
        <v>0</v>
      </c>
      <c r="U212" s="250"/>
      <c r="V212" s="250"/>
      <c r="W212" s="250"/>
      <c r="X212" s="250">
        <v>400000</v>
      </c>
      <c r="Y212" s="250"/>
      <c r="Z212" s="250">
        <v>400000</v>
      </c>
      <c r="AA212" s="250"/>
      <c r="AB212" s="250"/>
      <c r="AC212" s="250"/>
      <c r="AD212" s="104" t="s">
        <v>473</v>
      </c>
      <c r="AE212" s="104" t="s">
        <v>474</v>
      </c>
    </row>
    <row r="213" spans="1:31" ht="13.5" thickBot="1" x14ac:dyDescent="0.25">
      <c r="A213" s="177" t="s">
        <v>326</v>
      </c>
      <c r="B213" s="177"/>
      <c r="C213" s="177"/>
      <c r="D213" s="177"/>
      <c r="E213" s="177" t="s">
        <v>565</v>
      </c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251">
        <v>0</v>
      </c>
      <c r="U213" s="251"/>
      <c r="V213" s="251"/>
      <c r="W213" s="251"/>
      <c r="X213" s="251">
        <v>400000</v>
      </c>
      <c r="Y213" s="251"/>
      <c r="Z213" s="251">
        <v>400000</v>
      </c>
      <c r="AA213" s="251"/>
      <c r="AB213" s="251"/>
      <c r="AC213" s="251"/>
      <c r="AD213" s="147" t="s">
        <v>473</v>
      </c>
      <c r="AE213" s="147" t="s">
        <v>474</v>
      </c>
    </row>
    <row r="214" spans="1:31" x14ac:dyDescent="0.2">
      <c r="A214" s="165" t="s">
        <v>328</v>
      </c>
      <c r="B214" s="165"/>
      <c r="C214" s="165"/>
      <c r="D214" s="165"/>
      <c r="E214" s="165" t="s">
        <v>329</v>
      </c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306">
        <v>2440000</v>
      </c>
      <c r="U214" s="306"/>
      <c r="V214" s="306"/>
      <c r="W214" s="306"/>
      <c r="X214" s="306">
        <v>2453435.54</v>
      </c>
      <c r="Y214" s="306"/>
      <c r="Z214" s="306">
        <v>0</v>
      </c>
      <c r="AA214" s="306"/>
      <c r="AB214" s="306"/>
      <c r="AC214" s="306"/>
      <c r="AD214" s="105" t="s">
        <v>957</v>
      </c>
      <c r="AE214" s="105" t="s">
        <v>957</v>
      </c>
    </row>
    <row r="215" spans="1:31" ht="13.5" thickBot="1" x14ac:dyDescent="0.25">
      <c r="A215" s="172" t="s">
        <v>330</v>
      </c>
      <c r="B215" s="172"/>
      <c r="C215" s="172"/>
      <c r="D215" s="172"/>
      <c r="E215" s="172" t="s">
        <v>566</v>
      </c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250">
        <v>2440000</v>
      </c>
      <c r="U215" s="250"/>
      <c r="V215" s="250"/>
      <c r="W215" s="250"/>
      <c r="X215" s="250">
        <v>2453435.54</v>
      </c>
      <c r="Y215" s="250"/>
      <c r="Z215" s="250">
        <v>0</v>
      </c>
      <c r="AA215" s="250"/>
      <c r="AB215" s="250"/>
      <c r="AC215" s="250"/>
      <c r="AD215" s="104" t="s">
        <v>957</v>
      </c>
      <c r="AE215" s="104" t="s">
        <v>957</v>
      </c>
    </row>
    <row r="216" spans="1:31" ht="13.5" thickBot="1" x14ac:dyDescent="0.25">
      <c r="A216" s="177" t="s">
        <v>332</v>
      </c>
      <c r="B216" s="177"/>
      <c r="C216" s="177"/>
      <c r="D216" s="177"/>
      <c r="E216" s="177" t="s">
        <v>566</v>
      </c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251">
        <v>2440000</v>
      </c>
      <c r="U216" s="251"/>
      <c r="V216" s="251"/>
      <c r="W216" s="251"/>
      <c r="X216" s="251">
        <v>2453435.54</v>
      </c>
      <c r="Y216" s="251"/>
      <c r="Z216" s="251">
        <v>0</v>
      </c>
      <c r="AA216" s="251"/>
      <c r="AB216" s="251"/>
      <c r="AC216" s="251"/>
      <c r="AD216" s="147" t="s">
        <v>957</v>
      </c>
      <c r="AE216" s="147" t="s">
        <v>957</v>
      </c>
    </row>
    <row r="217" spans="1:31" ht="13.5" thickBot="1" x14ac:dyDescent="0.25">
      <c r="A217" s="231" t="s">
        <v>333</v>
      </c>
      <c r="B217" s="231"/>
      <c r="C217" s="231"/>
      <c r="D217" s="231"/>
      <c r="E217" s="231" t="s">
        <v>956</v>
      </c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310">
        <v>94346000</v>
      </c>
      <c r="U217" s="310"/>
      <c r="V217" s="310"/>
      <c r="W217" s="310"/>
      <c r="X217" s="310">
        <v>128848740.29000001</v>
      </c>
      <c r="Y217" s="310"/>
      <c r="Z217" s="310">
        <v>66984681.829999998</v>
      </c>
      <c r="AA217" s="310"/>
      <c r="AB217" s="310"/>
      <c r="AC217" s="310"/>
      <c r="AD217" s="146" t="s">
        <v>1272</v>
      </c>
      <c r="AE217" s="146" t="s">
        <v>1273</v>
      </c>
    </row>
    <row r="218" spans="1:31" ht="13.5" thickBot="1" x14ac:dyDescent="0.25">
      <c r="A218" s="238" t="s">
        <v>955</v>
      </c>
      <c r="B218" s="238"/>
      <c r="C218" s="238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311">
        <v>304460577</v>
      </c>
      <c r="U218" s="311"/>
      <c r="V218" s="311"/>
      <c r="W218" s="311"/>
      <c r="X218" s="311">
        <v>353686176.87</v>
      </c>
      <c r="Y218" s="311"/>
      <c r="Z218" s="311">
        <v>567692667.07000005</v>
      </c>
      <c r="AA218" s="311"/>
      <c r="AB218" s="311"/>
      <c r="AC218" s="311"/>
      <c r="AD218" s="145" t="s">
        <v>1274</v>
      </c>
      <c r="AE218" s="145" t="s">
        <v>1275</v>
      </c>
    </row>
    <row r="219" spans="1:31" ht="13.5" thickBot="1" x14ac:dyDescent="0.25">
      <c r="A219" s="240"/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</row>
    <row r="220" spans="1:31" ht="13.5" thickBot="1" x14ac:dyDescent="0.25">
      <c r="A220" s="238" t="s">
        <v>954</v>
      </c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307"/>
      <c r="S220" s="307"/>
      <c r="T220" s="308">
        <v>-66471756</v>
      </c>
      <c r="U220" s="308"/>
      <c r="V220" s="308"/>
      <c r="W220" s="308"/>
      <c r="X220" s="308">
        <v>-83664542.299999997</v>
      </c>
      <c r="Y220" s="308"/>
      <c r="Z220" s="309">
        <v>27055146.109999999</v>
      </c>
      <c r="AA220" s="309"/>
      <c r="AB220" s="309"/>
      <c r="AC220" s="309"/>
      <c r="AD220" s="144" t="s">
        <v>1276</v>
      </c>
      <c r="AE220" s="144" t="s">
        <v>1277</v>
      </c>
    </row>
    <row r="221" spans="1:31" ht="16.5" thickBot="1" x14ac:dyDescent="0.25">
      <c r="A221" s="303" t="s">
        <v>570</v>
      </c>
      <c r="B221" s="303"/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  <c r="M221" s="303"/>
      <c r="N221" s="303"/>
      <c r="O221" s="303"/>
      <c r="P221" s="303"/>
      <c r="Q221" s="303"/>
      <c r="R221" s="303"/>
      <c r="S221" s="303"/>
      <c r="T221" s="303"/>
      <c r="U221" s="303"/>
      <c r="V221" s="303"/>
      <c r="W221" s="303"/>
      <c r="X221" s="303"/>
      <c r="Y221" s="303"/>
      <c r="Z221" s="303"/>
      <c r="AA221" s="303"/>
      <c r="AB221" s="303"/>
      <c r="AC221" s="303"/>
      <c r="AD221" s="303"/>
      <c r="AE221" s="303"/>
    </row>
    <row r="222" spans="1:31" x14ac:dyDescent="0.2">
      <c r="A222" s="219" t="s">
        <v>26</v>
      </c>
      <c r="B222" s="219"/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20" t="s">
        <v>571</v>
      </c>
      <c r="S222" s="220"/>
      <c r="T222" s="220" t="s">
        <v>27</v>
      </c>
      <c r="U222" s="220"/>
      <c r="V222" s="220"/>
      <c r="W222" s="220"/>
      <c r="X222" s="220" t="s">
        <v>28</v>
      </c>
      <c r="Y222" s="220"/>
      <c r="Z222" s="220" t="s">
        <v>467</v>
      </c>
      <c r="AA222" s="220"/>
      <c r="AB222" s="220"/>
      <c r="AC222" s="220"/>
      <c r="AD222" s="103" t="s">
        <v>468</v>
      </c>
      <c r="AE222" s="103" t="s">
        <v>469</v>
      </c>
    </row>
    <row r="223" spans="1:31" ht="13.5" thickBot="1" x14ac:dyDescent="0.25">
      <c r="A223" s="290"/>
      <c r="B223" s="290"/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  <c r="AA223" s="290"/>
      <c r="AB223" s="290"/>
      <c r="AC223" s="290"/>
      <c r="AD223" s="136"/>
      <c r="AE223" s="136"/>
    </row>
    <row r="224" spans="1:31" x14ac:dyDescent="0.2">
      <c r="A224" s="304" t="s">
        <v>353</v>
      </c>
      <c r="B224" s="304"/>
      <c r="C224" s="304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  <c r="O224" s="304"/>
      <c r="P224" s="304"/>
      <c r="Q224" s="304"/>
      <c r="R224" s="305" t="s">
        <v>572</v>
      </c>
      <c r="S224" s="305"/>
      <c r="T224" s="306">
        <v>0</v>
      </c>
      <c r="U224" s="306"/>
      <c r="V224" s="306"/>
      <c r="W224" s="306"/>
      <c r="X224" s="306">
        <v>0</v>
      </c>
      <c r="Y224" s="306"/>
      <c r="Z224" s="306">
        <v>1768664.47</v>
      </c>
      <c r="AA224" s="306"/>
      <c r="AB224" s="306"/>
      <c r="AC224" s="306"/>
      <c r="AD224" s="105" t="s">
        <v>473</v>
      </c>
      <c r="AE224" s="105" t="s">
        <v>473</v>
      </c>
    </row>
    <row r="225" spans="1:31" x14ac:dyDescent="0.2">
      <c r="A225" s="245" t="s">
        <v>34</v>
      </c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92" t="s">
        <v>573</v>
      </c>
      <c r="S225" s="292"/>
      <c r="T225" s="183">
        <v>0</v>
      </c>
      <c r="U225" s="183"/>
      <c r="V225" s="183"/>
      <c r="W225" s="183"/>
      <c r="X225" s="183">
        <v>0</v>
      </c>
      <c r="Y225" s="183"/>
      <c r="Z225" s="183">
        <v>1608014</v>
      </c>
      <c r="AA225" s="183"/>
      <c r="AB225" s="183"/>
      <c r="AC225" s="183"/>
      <c r="AD225" s="105" t="s">
        <v>473</v>
      </c>
      <c r="AE225" s="105" t="s">
        <v>473</v>
      </c>
    </row>
    <row r="226" spans="1:31" x14ac:dyDescent="0.2">
      <c r="A226" s="245" t="s">
        <v>175</v>
      </c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92" t="s">
        <v>574</v>
      </c>
      <c r="S226" s="292"/>
      <c r="T226" s="183">
        <v>1400000</v>
      </c>
      <c r="U226" s="183"/>
      <c r="V226" s="183"/>
      <c r="W226" s="183"/>
      <c r="X226" s="183">
        <v>1756000</v>
      </c>
      <c r="Y226" s="183"/>
      <c r="Z226" s="183">
        <v>1658291.12</v>
      </c>
      <c r="AA226" s="183"/>
      <c r="AB226" s="183"/>
      <c r="AC226" s="183"/>
      <c r="AD226" s="105" t="s">
        <v>1278</v>
      </c>
      <c r="AE226" s="105" t="s">
        <v>1279</v>
      </c>
    </row>
    <row r="227" spans="1:31" x14ac:dyDescent="0.2">
      <c r="A227" s="245" t="s">
        <v>354</v>
      </c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92" t="s">
        <v>576</v>
      </c>
      <c r="S227" s="292"/>
      <c r="T227" s="293">
        <v>-1400000</v>
      </c>
      <c r="U227" s="293"/>
      <c r="V227" s="293"/>
      <c r="W227" s="293"/>
      <c r="X227" s="293">
        <v>-1756000</v>
      </c>
      <c r="Y227" s="293"/>
      <c r="Z227" s="183">
        <v>1718387.35</v>
      </c>
      <c r="AA227" s="183"/>
      <c r="AB227" s="183"/>
      <c r="AC227" s="183"/>
      <c r="AD227" s="143" t="s">
        <v>1280</v>
      </c>
      <c r="AE227" s="143" t="s">
        <v>1281</v>
      </c>
    </row>
    <row r="228" spans="1:31" x14ac:dyDescent="0.2">
      <c r="A228" s="245" t="s">
        <v>355</v>
      </c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92" t="s">
        <v>577</v>
      </c>
      <c r="S228" s="292"/>
      <c r="T228" s="183">
        <v>1400000</v>
      </c>
      <c r="U228" s="183"/>
      <c r="V228" s="183"/>
      <c r="W228" s="183"/>
      <c r="X228" s="183">
        <v>1756000</v>
      </c>
      <c r="Y228" s="183"/>
      <c r="Z228" s="183">
        <v>50277.120000000003</v>
      </c>
      <c r="AA228" s="183"/>
      <c r="AB228" s="183"/>
      <c r="AC228" s="183"/>
      <c r="AD228" s="105" t="s">
        <v>1282</v>
      </c>
      <c r="AE228" s="105" t="s">
        <v>1283</v>
      </c>
    </row>
    <row r="229" spans="1:31" ht="13.5" thickBot="1" x14ac:dyDescent="0.25">
      <c r="A229" s="197" t="s">
        <v>953</v>
      </c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291" t="s">
        <v>579</v>
      </c>
      <c r="S229" s="291"/>
      <c r="T229" s="250">
        <v>0</v>
      </c>
      <c r="U229" s="250"/>
      <c r="V229" s="250"/>
      <c r="W229" s="250"/>
      <c r="X229" s="250">
        <v>350000</v>
      </c>
      <c r="Y229" s="250"/>
      <c r="Z229" s="250">
        <v>0</v>
      </c>
      <c r="AA229" s="250"/>
      <c r="AB229" s="250"/>
      <c r="AC229" s="250"/>
      <c r="AD229" s="105" t="s">
        <v>473</v>
      </c>
      <c r="AE229" s="105" t="s">
        <v>957</v>
      </c>
    </row>
    <row r="230" spans="1:31" x14ac:dyDescent="0.2">
      <c r="A230" s="214"/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  <c r="AA230" s="214"/>
      <c r="AB230" s="214"/>
      <c r="AC230" s="214"/>
      <c r="AD230" s="214"/>
      <c r="AE230" s="214"/>
    </row>
    <row r="231" spans="1:31" ht="16.5" thickBot="1" x14ac:dyDescent="0.25">
      <c r="A231" s="215" t="s">
        <v>580</v>
      </c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</row>
    <row r="232" spans="1:31" x14ac:dyDescent="0.2">
      <c r="A232" s="219" t="s">
        <v>581</v>
      </c>
      <c r="B232" s="219"/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20" t="s">
        <v>582</v>
      </c>
      <c r="Q232" s="220"/>
      <c r="R232" s="220"/>
      <c r="S232" s="220"/>
      <c r="T232" s="220" t="s">
        <v>27</v>
      </c>
      <c r="U232" s="220"/>
      <c r="V232" s="220"/>
      <c r="W232" s="220"/>
      <c r="X232" s="220" t="s">
        <v>28</v>
      </c>
      <c r="Y232" s="220"/>
      <c r="Z232" s="220" t="s">
        <v>467</v>
      </c>
      <c r="AA232" s="220"/>
      <c r="AB232" s="220"/>
      <c r="AC232" s="220"/>
      <c r="AD232" s="103" t="s">
        <v>468</v>
      </c>
      <c r="AE232" s="103" t="s">
        <v>469</v>
      </c>
    </row>
    <row r="233" spans="1:31" ht="13.5" thickBot="1" x14ac:dyDescent="0.25">
      <c r="A233" s="270" t="s">
        <v>386</v>
      </c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  <c r="P233" s="290" t="s">
        <v>583</v>
      </c>
      <c r="Q233" s="290"/>
      <c r="R233" s="290"/>
      <c r="S233" s="290"/>
      <c r="T233" s="290" t="s">
        <v>85</v>
      </c>
      <c r="U233" s="290"/>
      <c r="V233" s="290"/>
      <c r="W233" s="290"/>
      <c r="X233" s="290" t="s">
        <v>125</v>
      </c>
      <c r="Y233" s="290"/>
      <c r="Z233" s="290" t="s">
        <v>141</v>
      </c>
      <c r="AA233" s="290"/>
      <c r="AB233" s="290"/>
      <c r="AC233" s="290"/>
      <c r="AD233" s="136"/>
      <c r="AE233" s="136"/>
    </row>
    <row r="234" spans="1:31" ht="13.5" thickBot="1" x14ac:dyDescent="0.25">
      <c r="A234" s="268"/>
      <c r="B234" s="268"/>
      <c r="C234" s="268"/>
      <c r="D234" s="268"/>
      <c r="E234" s="268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</row>
    <row r="235" spans="1:31" x14ac:dyDescent="0.2">
      <c r="A235" s="235" t="s">
        <v>584</v>
      </c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  <c r="V235" s="235"/>
      <c r="W235" s="235"/>
      <c r="X235" s="235"/>
      <c r="Y235" s="235"/>
      <c r="Z235" s="235"/>
      <c r="AA235" s="235"/>
      <c r="AB235" s="235"/>
      <c r="AC235" s="235"/>
      <c r="AD235" s="235"/>
      <c r="AE235" s="235"/>
    </row>
    <row r="236" spans="1:31" x14ac:dyDescent="0.2">
      <c r="A236" s="266"/>
      <c r="B236" s="266"/>
      <c r="C236" s="163" t="s">
        <v>948</v>
      </c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292" t="s">
        <v>586</v>
      </c>
      <c r="S236" s="292"/>
      <c r="T236" s="183">
        <v>0</v>
      </c>
      <c r="U236" s="183"/>
      <c r="V236" s="183"/>
      <c r="W236" s="183"/>
      <c r="X236" s="183">
        <v>0</v>
      </c>
      <c r="Y236" s="183"/>
      <c r="Z236" s="183">
        <v>0</v>
      </c>
      <c r="AA236" s="183"/>
      <c r="AB236" s="183"/>
      <c r="AC236" s="183"/>
      <c r="AD236" s="142" t="s">
        <v>473</v>
      </c>
      <c r="AE236" s="142" t="s">
        <v>473</v>
      </c>
    </row>
    <row r="237" spans="1:31" x14ac:dyDescent="0.2">
      <c r="A237" s="266"/>
      <c r="B237" s="266"/>
      <c r="C237" s="163" t="s">
        <v>952</v>
      </c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292" t="s">
        <v>588</v>
      </c>
      <c r="S237" s="292"/>
      <c r="T237" s="183">
        <v>0</v>
      </c>
      <c r="U237" s="183"/>
      <c r="V237" s="183"/>
      <c r="W237" s="183"/>
      <c r="X237" s="183">
        <v>0</v>
      </c>
      <c r="Y237" s="183"/>
      <c r="Z237" s="183">
        <v>0</v>
      </c>
      <c r="AA237" s="183"/>
      <c r="AB237" s="183"/>
      <c r="AC237" s="183"/>
      <c r="AD237" s="142" t="s">
        <v>473</v>
      </c>
      <c r="AE237" s="142" t="s">
        <v>473</v>
      </c>
    </row>
    <row r="238" spans="1:31" x14ac:dyDescent="0.2">
      <c r="A238" s="266"/>
      <c r="B238" s="266"/>
      <c r="C238" s="163" t="s">
        <v>946</v>
      </c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292" t="s">
        <v>590</v>
      </c>
      <c r="S238" s="292"/>
      <c r="T238" s="183">
        <v>0</v>
      </c>
      <c r="U238" s="183"/>
      <c r="V238" s="183"/>
      <c r="W238" s="183"/>
      <c r="X238" s="183">
        <v>0</v>
      </c>
      <c r="Y238" s="183"/>
      <c r="Z238" s="183">
        <v>0</v>
      </c>
      <c r="AA238" s="183"/>
      <c r="AB238" s="183"/>
      <c r="AC238" s="183"/>
      <c r="AD238" s="142" t="s">
        <v>473</v>
      </c>
      <c r="AE238" s="142" t="s">
        <v>473</v>
      </c>
    </row>
    <row r="239" spans="1:31" x14ac:dyDescent="0.2">
      <c r="A239" s="266"/>
      <c r="B239" s="266"/>
      <c r="C239" s="163" t="s">
        <v>591</v>
      </c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292" t="s">
        <v>592</v>
      </c>
      <c r="S239" s="292"/>
      <c r="T239" s="183">
        <v>0</v>
      </c>
      <c r="U239" s="183"/>
      <c r="V239" s="183"/>
      <c r="W239" s="183"/>
      <c r="X239" s="183">
        <v>0</v>
      </c>
      <c r="Y239" s="183"/>
      <c r="Z239" s="183">
        <v>0</v>
      </c>
      <c r="AA239" s="183"/>
      <c r="AB239" s="183"/>
      <c r="AC239" s="183"/>
      <c r="AD239" s="142" t="s">
        <v>473</v>
      </c>
      <c r="AE239" s="142" t="s">
        <v>473</v>
      </c>
    </row>
    <row r="240" spans="1:31" x14ac:dyDescent="0.2">
      <c r="A240" s="266"/>
      <c r="B240" s="266"/>
      <c r="C240" s="163" t="s">
        <v>951</v>
      </c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292"/>
      <c r="S240" s="292"/>
      <c r="T240" s="183">
        <v>0</v>
      </c>
      <c r="U240" s="183"/>
      <c r="V240" s="183"/>
      <c r="W240" s="183"/>
      <c r="X240" s="183">
        <v>0</v>
      </c>
      <c r="Y240" s="183"/>
      <c r="Z240" s="183">
        <v>0</v>
      </c>
      <c r="AA240" s="183"/>
      <c r="AB240" s="183"/>
      <c r="AC240" s="183"/>
      <c r="AD240" s="142"/>
      <c r="AE240" s="142"/>
    </row>
    <row r="241" spans="1:31" x14ac:dyDescent="0.2">
      <c r="A241" s="266"/>
      <c r="B241" s="266"/>
      <c r="C241" s="163" t="s">
        <v>950</v>
      </c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292" t="s">
        <v>593</v>
      </c>
      <c r="S241" s="292"/>
      <c r="T241" s="183">
        <v>73770756</v>
      </c>
      <c r="U241" s="183"/>
      <c r="V241" s="183"/>
      <c r="W241" s="183"/>
      <c r="X241" s="183">
        <v>88196765</v>
      </c>
      <c r="Y241" s="183"/>
      <c r="Z241" s="293">
        <v>-22523007.41</v>
      </c>
      <c r="AA241" s="293"/>
      <c r="AB241" s="293"/>
      <c r="AC241" s="293"/>
      <c r="AD241" s="139" t="s">
        <v>1284</v>
      </c>
      <c r="AE241" s="139" t="s">
        <v>1285</v>
      </c>
    </row>
    <row r="242" spans="1:31" x14ac:dyDescent="0.2">
      <c r="A242" s="266"/>
      <c r="B242" s="266"/>
      <c r="C242" s="163" t="s">
        <v>594</v>
      </c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292" t="s">
        <v>595</v>
      </c>
      <c r="S242" s="292"/>
      <c r="T242" s="183">
        <v>0</v>
      </c>
      <c r="U242" s="183"/>
      <c r="V242" s="183"/>
      <c r="W242" s="183"/>
      <c r="X242" s="183">
        <v>0</v>
      </c>
      <c r="Y242" s="183"/>
      <c r="Z242" s="183">
        <v>0</v>
      </c>
      <c r="AA242" s="183"/>
      <c r="AB242" s="183"/>
      <c r="AC242" s="183"/>
      <c r="AD242" s="142" t="s">
        <v>473</v>
      </c>
      <c r="AE242" s="142" t="s">
        <v>473</v>
      </c>
    </row>
    <row r="243" spans="1:31" ht="13.5" thickBot="1" x14ac:dyDescent="0.25">
      <c r="A243" s="271"/>
      <c r="B243" s="271"/>
      <c r="C243" s="172" t="s">
        <v>596</v>
      </c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291" t="s">
        <v>597</v>
      </c>
      <c r="S243" s="291"/>
      <c r="T243" s="250">
        <v>0</v>
      </c>
      <c r="U243" s="250"/>
      <c r="V243" s="250"/>
      <c r="W243" s="250"/>
      <c r="X243" s="250">
        <v>0</v>
      </c>
      <c r="Y243" s="250"/>
      <c r="Z243" s="250">
        <v>0</v>
      </c>
      <c r="AA243" s="250"/>
      <c r="AB243" s="250"/>
      <c r="AC243" s="250"/>
      <c r="AD243" s="142" t="s">
        <v>473</v>
      </c>
      <c r="AE243" s="142" t="s">
        <v>473</v>
      </c>
    </row>
    <row r="244" spans="1:31" x14ac:dyDescent="0.2">
      <c r="A244" s="235" t="s">
        <v>598</v>
      </c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5"/>
      <c r="W244" s="235"/>
      <c r="X244" s="235"/>
      <c r="Y244" s="235"/>
      <c r="Z244" s="235"/>
      <c r="AA244" s="235"/>
      <c r="AB244" s="235"/>
      <c r="AC244" s="235"/>
      <c r="AD244" s="235"/>
      <c r="AE244" s="235"/>
    </row>
    <row r="245" spans="1:31" x14ac:dyDescent="0.2">
      <c r="A245" s="266"/>
      <c r="B245" s="266"/>
      <c r="C245" s="163" t="s">
        <v>943</v>
      </c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292" t="s">
        <v>600</v>
      </c>
      <c r="S245" s="292"/>
      <c r="T245" s="183">
        <v>0</v>
      </c>
      <c r="U245" s="183"/>
      <c r="V245" s="183"/>
      <c r="W245" s="183"/>
      <c r="X245" s="183">
        <v>0</v>
      </c>
      <c r="Y245" s="183"/>
      <c r="Z245" s="183">
        <v>0</v>
      </c>
      <c r="AA245" s="183"/>
      <c r="AB245" s="183"/>
      <c r="AC245" s="183"/>
      <c r="AD245" s="142" t="s">
        <v>473</v>
      </c>
      <c r="AE245" s="142" t="s">
        <v>473</v>
      </c>
    </row>
    <row r="246" spans="1:31" x14ac:dyDescent="0.2">
      <c r="A246" s="266"/>
      <c r="B246" s="266"/>
      <c r="C246" s="163" t="s">
        <v>949</v>
      </c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292" t="s">
        <v>602</v>
      </c>
      <c r="S246" s="292"/>
      <c r="T246" s="183">
        <v>0</v>
      </c>
      <c r="U246" s="183"/>
      <c r="V246" s="183"/>
      <c r="W246" s="183"/>
      <c r="X246" s="183">
        <v>0</v>
      </c>
      <c r="Y246" s="183"/>
      <c r="Z246" s="183">
        <v>0</v>
      </c>
      <c r="AA246" s="183"/>
      <c r="AB246" s="183"/>
      <c r="AC246" s="183"/>
      <c r="AD246" s="142" t="s">
        <v>473</v>
      </c>
      <c r="AE246" s="142" t="s">
        <v>473</v>
      </c>
    </row>
    <row r="247" spans="1:31" x14ac:dyDescent="0.2">
      <c r="A247" s="266"/>
      <c r="B247" s="266"/>
      <c r="C247" s="163" t="s">
        <v>941</v>
      </c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292" t="s">
        <v>604</v>
      </c>
      <c r="S247" s="292"/>
      <c r="T247" s="183">
        <v>9000000</v>
      </c>
      <c r="U247" s="183"/>
      <c r="V247" s="183"/>
      <c r="W247" s="183"/>
      <c r="X247" s="183">
        <v>11766777.300000001</v>
      </c>
      <c r="Y247" s="183"/>
      <c r="Z247" s="183">
        <v>11766777.300000001</v>
      </c>
      <c r="AA247" s="183"/>
      <c r="AB247" s="183"/>
      <c r="AC247" s="183"/>
      <c r="AD247" s="142" t="s">
        <v>1286</v>
      </c>
      <c r="AE247" s="142" t="s">
        <v>474</v>
      </c>
    </row>
    <row r="248" spans="1:31" x14ac:dyDescent="0.2">
      <c r="A248" s="266"/>
      <c r="B248" s="266"/>
      <c r="C248" s="163" t="s">
        <v>605</v>
      </c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292" t="s">
        <v>606</v>
      </c>
      <c r="S248" s="292"/>
      <c r="T248" s="293">
        <v>-16299000</v>
      </c>
      <c r="U248" s="293"/>
      <c r="V248" s="293"/>
      <c r="W248" s="293"/>
      <c r="X248" s="293">
        <v>-16299000</v>
      </c>
      <c r="Y248" s="293"/>
      <c r="Z248" s="293">
        <v>-16298916</v>
      </c>
      <c r="AA248" s="293"/>
      <c r="AB248" s="293"/>
      <c r="AC248" s="293"/>
      <c r="AD248" s="142" t="s">
        <v>474</v>
      </c>
      <c r="AE248" s="142" t="s">
        <v>474</v>
      </c>
    </row>
    <row r="249" spans="1:31" x14ac:dyDescent="0.2">
      <c r="A249" s="266"/>
      <c r="B249" s="266"/>
      <c r="C249" s="163" t="s">
        <v>607</v>
      </c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292" t="s">
        <v>608</v>
      </c>
      <c r="S249" s="292"/>
      <c r="T249" s="183">
        <v>0</v>
      </c>
      <c r="U249" s="183"/>
      <c r="V249" s="183"/>
      <c r="W249" s="183"/>
      <c r="X249" s="183">
        <v>0</v>
      </c>
      <c r="Y249" s="183"/>
      <c r="Z249" s="183">
        <v>0</v>
      </c>
      <c r="AA249" s="183"/>
      <c r="AB249" s="183"/>
      <c r="AC249" s="183"/>
      <c r="AD249" s="142" t="s">
        <v>473</v>
      </c>
      <c r="AE249" s="142" t="s">
        <v>473</v>
      </c>
    </row>
    <row r="250" spans="1:31" x14ac:dyDescent="0.2">
      <c r="A250" s="266"/>
      <c r="B250" s="266"/>
      <c r="C250" s="163" t="s">
        <v>609</v>
      </c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292" t="s">
        <v>610</v>
      </c>
      <c r="S250" s="292"/>
      <c r="T250" s="183">
        <v>0</v>
      </c>
      <c r="U250" s="183"/>
      <c r="V250" s="183"/>
      <c r="W250" s="183"/>
      <c r="X250" s="183">
        <v>0</v>
      </c>
      <c r="Y250" s="183"/>
      <c r="Z250" s="183">
        <v>0</v>
      </c>
      <c r="AA250" s="183"/>
      <c r="AB250" s="183"/>
      <c r="AC250" s="183"/>
      <c r="AD250" s="142" t="s">
        <v>473</v>
      </c>
      <c r="AE250" s="142" t="s">
        <v>473</v>
      </c>
    </row>
    <row r="251" spans="1:31" ht="13.5" thickBot="1" x14ac:dyDescent="0.25">
      <c r="A251" s="271"/>
      <c r="B251" s="271"/>
      <c r="C251" s="172" t="s">
        <v>611</v>
      </c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291" t="s">
        <v>612</v>
      </c>
      <c r="S251" s="291"/>
      <c r="T251" s="250">
        <v>0</v>
      </c>
      <c r="U251" s="250"/>
      <c r="V251" s="250"/>
      <c r="W251" s="250"/>
      <c r="X251" s="250">
        <v>0</v>
      </c>
      <c r="Y251" s="250"/>
      <c r="Z251" s="250">
        <v>0</v>
      </c>
      <c r="AA251" s="250"/>
      <c r="AB251" s="250"/>
      <c r="AC251" s="250"/>
      <c r="AD251" s="142" t="s">
        <v>473</v>
      </c>
      <c r="AE251" s="142" t="s">
        <v>473</v>
      </c>
    </row>
    <row r="252" spans="1:31" x14ac:dyDescent="0.2">
      <c r="A252" s="235" t="s">
        <v>613</v>
      </c>
      <c r="B252" s="235"/>
      <c r="C252" s="235"/>
      <c r="D252" s="235"/>
      <c r="E252" s="235"/>
      <c r="F252" s="235"/>
      <c r="G252" s="235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235"/>
      <c r="U252" s="235"/>
      <c r="V252" s="235"/>
      <c r="W252" s="235"/>
      <c r="X252" s="235"/>
      <c r="Y252" s="235"/>
      <c r="Z252" s="235"/>
      <c r="AA252" s="235"/>
      <c r="AB252" s="235"/>
      <c r="AC252" s="235"/>
      <c r="AD252" s="235"/>
      <c r="AE252" s="235"/>
    </row>
    <row r="253" spans="1:31" x14ac:dyDescent="0.2">
      <c r="A253" s="266"/>
      <c r="B253" s="266"/>
      <c r="C253" s="163" t="s">
        <v>948</v>
      </c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292" t="s">
        <v>614</v>
      </c>
      <c r="S253" s="292"/>
      <c r="T253" s="183">
        <v>0</v>
      </c>
      <c r="U253" s="183"/>
      <c r="V253" s="183"/>
      <c r="W253" s="183"/>
      <c r="X253" s="183">
        <v>0</v>
      </c>
      <c r="Y253" s="183"/>
      <c r="Z253" s="183">
        <v>0</v>
      </c>
      <c r="AA253" s="183"/>
      <c r="AB253" s="183"/>
      <c r="AC253" s="183"/>
      <c r="AD253" s="142" t="s">
        <v>473</v>
      </c>
      <c r="AE253" s="142" t="s">
        <v>473</v>
      </c>
    </row>
    <row r="254" spans="1:31" x14ac:dyDescent="0.2">
      <c r="A254" s="266"/>
      <c r="B254" s="266"/>
      <c r="C254" s="163" t="s">
        <v>947</v>
      </c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292" t="s">
        <v>616</v>
      </c>
      <c r="S254" s="292"/>
      <c r="T254" s="183">
        <v>0</v>
      </c>
      <c r="U254" s="183"/>
      <c r="V254" s="183"/>
      <c r="W254" s="183"/>
      <c r="X254" s="183">
        <v>0</v>
      </c>
      <c r="Y254" s="183"/>
      <c r="Z254" s="183">
        <v>0</v>
      </c>
      <c r="AA254" s="183"/>
      <c r="AB254" s="183"/>
      <c r="AC254" s="183"/>
      <c r="AD254" s="142" t="s">
        <v>473</v>
      </c>
      <c r="AE254" s="142" t="s">
        <v>473</v>
      </c>
    </row>
    <row r="255" spans="1:31" x14ac:dyDescent="0.2">
      <c r="A255" s="266"/>
      <c r="B255" s="266"/>
      <c r="C255" s="163" t="s">
        <v>946</v>
      </c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292" t="s">
        <v>617</v>
      </c>
      <c r="S255" s="292"/>
      <c r="T255" s="183">
        <v>0</v>
      </c>
      <c r="U255" s="183"/>
      <c r="V255" s="183"/>
      <c r="W255" s="183"/>
      <c r="X255" s="183">
        <v>0</v>
      </c>
      <c r="Y255" s="183"/>
      <c r="Z255" s="183">
        <v>0</v>
      </c>
      <c r="AA255" s="183"/>
      <c r="AB255" s="183"/>
      <c r="AC255" s="183"/>
      <c r="AD255" s="142" t="s">
        <v>473</v>
      </c>
      <c r="AE255" s="142" t="s">
        <v>473</v>
      </c>
    </row>
    <row r="256" spans="1:31" x14ac:dyDescent="0.2">
      <c r="A256" s="266"/>
      <c r="B256" s="266"/>
      <c r="C256" s="163" t="s">
        <v>591</v>
      </c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292" t="s">
        <v>618</v>
      </c>
      <c r="S256" s="292"/>
      <c r="T256" s="183">
        <v>0</v>
      </c>
      <c r="U256" s="183"/>
      <c r="V256" s="183"/>
      <c r="W256" s="183"/>
      <c r="X256" s="183">
        <v>0</v>
      </c>
      <c r="Y256" s="183"/>
      <c r="Z256" s="183">
        <v>0</v>
      </c>
      <c r="AA256" s="183"/>
      <c r="AB256" s="183"/>
      <c r="AC256" s="183"/>
      <c r="AD256" s="142" t="s">
        <v>473</v>
      </c>
      <c r="AE256" s="142" t="s">
        <v>473</v>
      </c>
    </row>
    <row r="257" spans="1:31" x14ac:dyDescent="0.2">
      <c r="A257" s="266"/>
      <c r="B257" s="266"/>
      <c r="C257" s="163" t="s">
        <v>945</v>
      </c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292"/>
      <c r="S257" s="292"/>
      <c r="T257" s="183">
        <v>0</v>
      </c>
      <c r="U257" s="183"/>
      <c r="V257" s="183"/>
      <c r="W257" s="183"/>
      <c r="X257" s="183">
        <v>0</v>
      </c>
      <c r="Y257" s="183"/>
      <c r="Z257" s="183">
        <v>0</v>
      </c>
      <c r="AA257" s="183"/>
      <c r="AB257" s="183"/>
      <c r="AC257" s="183"/>
      <c r="AD257" s="142"/>
      <c r="AE257" s="142"/>
    </row>
    <row r="258" spans="1:31" x14ac:dyDescent="0.2">
      <c r="A258" s="266"/>
      <c r="B258" s="266"/>
      <c r="C258" s="163" t="s">
        <v>944</v>
      </c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292" t="s">
        <v>619</v>
      </c>
      <c r="S258" s="292"/>
      <c r="T258" s="183">
        <v>0</v>
      </c>
      <c r="U258" s="183"/>
      <c r="V258" s="183"/>
      <c r="W258" s="183"/>
      <c r="X258" s="183">
        <v>0</v>
      </c>
      <c r="Y258" s="183"/>
      <c r="Z258" s="183">
        <v>0</v>
      </c>
      <c r="AA258" s="183"/>
      <c r="AB258" s="183"/>
      <c r="AC258" s="183"/>
      <c r="AD258" s="142" t="s">
        <v>473</v>
      </c>
      <c r="AE258" s="142" t="s">
        <v>473</v>
      </c>
    </row>
    <row r="259" spans="1:31" x14ac:dyDescent="0.2">
      <c r="A259" s="266"/>
      <c r="B259" s="266"/>
      <c r="C259" s="163" t="s">
        <v>594</v>
      </c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292" t="s">
        <v>620</v>
      </c>
      <c r="S259" s="292"/>
      <c r="T259" s="183">
        <v>0</v>
      </c>
      <c r="U259" s="183"/>
      <c r="V259" s="183"/>
      <c r="W259" s="183"/>
      <c r="X259" s="183">
        <v>0</v>
      </c>
      <c r="Y259" s="183"/>
      <c r="Z259" s="183">
        <v>0</v>
      </c>
      <c r="AA259" s="183"/>
      <c r="AB259" s="183"/>
      <c r="AC259" s="183"/>
      <c r="AD259" s="142" t="s">
        <v>473</v>
      </c>
      <c r="AE259" s="142" t="s">
        <v>473</v>
      </c>
    </row>
    <row r="260" spans="1:31" ht="13.5" thickBot="1" x14ac:dyDescent="0.25">
      <c r="A260" s="271"/>
      <c r="B260" s="271"/>
      <c r="C260" s="172" t="s">
        <v>596</v>
      </c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291" t="s">
        <v>621</v>
      </c>
      <c r="S260" s="291"/>
      <c r="T260" s="250">
        <v>0</v>
      </c>
      <c r="U260" s="250"/>
      <c r="V260" s="250"/>
      <c r="W260" s="250"/>
      <c r="X260" s="250">
        <v>0</v>
      </c>
      <c r="Y260" s="250"/>
      <c r="Z260" s="250">
        <v>0</v>
      </c>
      <c r="AA260" s="250"/>
      <c r="AB260" s="250"/>
      <c r="AC260" s="250"/>
      <c r="AD260" s="142" t="s">
        <v>473</v>
      </c>
      <c r="AE260" s="142" t="s">
        <v>473</v>
      </c>
    </row>
    <row r="261" spans="1:31" x14ac:dyDescent="0.2">
      <c r="A261" s="235" t="s">
        <v>622</v>
      </c>
      <c r="B261" s="235"/>
      <c r="C261" s="235"/>
      <c r="D261" s="235"/>
      <c r="E261" s="235"/>
      <c r="F261" s="235"/>
      <c r="G261" s="235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235"/>
      <c r="U261" s="235"/>
      <c r="V261" s="235"/>
      <c r="W261" s="235"/>
      <c r="X261" s="235"/>
      <c r="Y261" s="235"/>
      <c r="Z261" s="235"/>
      <c r="AA261" s="235"/>
      <c r="AB261" s="235"/>
      <c r="AC261" s="235"/>
      <c r="AD261" s="235"/>
      <c r="AE261" s="235"/>
    </row>
    <row r="262" spans="1:31" x14ac:dyDescent="0.2">
      <c r="A262" s="266"/>
      <c r="B262" s="266"/>
      <c r="C262" s="163" t="s">
        <v>943</v>
      </c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292" t="s">
        <v>623</v>
      </c>
      <c r="S262" s="292"/>
      <c r="T262" s="183">
        <v>0</v>
      </c>
      <c r="U262" s="183"/>
      <c r="V262" s="183"/>
      <c r="W262" s="183"/>
      <c r="X262" s="183">
        <v>0</v>
      </c>
      <c r="Y262" s="183"/>
      <c r="Z262" s="183">
        <v>0</v>
      </c>
      <c r="AA262" s="183"/>
      <c r="AB262" s="183"/>
      <c r="AC262" s="183"/>
      <c r="AD262" s="142" t="s">
        <v>473</v>
      </c>
      <c r="AE262" s="142" t="s">
        <v>473</v>
      </c>
    </row>
    <row r="263" spans="1:31" x14ac:dyDescent="0.2">
      <c r="A263" s="266"/>
      <c r="B263" s="266"/>
      <c r="C263" s="163" t="s">
        <v>942</v>
      </c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292" t="s">
        <v>625</v>
      </c>
      <c r="S263" s="292"/>
      <c r="T263" s="183">
        <v>0</v>
      </c>
      <c r="U263" s="183"/>
      <c r="V263" s="183"/>
      <c r="W263" s="183"/>
      <c r="X263" s="183">
        <v>0</v>
      </c>
      <c r="Y263" s="183"/>
      <c r="Z263" s="183">
        <v>0</v>
      </c>
      <c r="AA263" s="183"/>
      <c r="AB263" s="183"/>
      <c r="AC263" s="183"/>
      <c r="AD263" s="142" t="s">
        <v>473</v>
      </c>
      <c r="AE263" s="142" t="s">
        <v>473</v>
      </c>
    </row>
    <row r="264" spans="1:31" x14ac:dyDescent="0.2">
      <c r="A264" s="266"/>
      <c r="B264" s="266"/>
      <c r="C264" s="163" t="s">
        <v>941</v>
      </c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292" t="s">
        <v>626</v>
      </c>
      <c r="S264" s="292"/>
      <c r="T264" s="183">
        <v>0</v>
      </c>
      <c r="U264" s="183"/>
      <c r="V264" s="183"/>
      <c r="W264" s="183"/>
      <c r="X264" s="183">
        <v>0</v>
      </c>
      <c r="Y264" s="183"/>
      <c r="Z264" s="183">
        <v>0</v>
      </c>
      <c r="AA264" s="183"/>
      <c r="AB264" s="183"/>
      <c r="AC264" s="183"/>
      <c r="AD264" s="142" t="s">
        <v>473</v>
      </c>
      <c r="AE264" s="142" t="s">
        <v>473</v>
      </c>
    </row>
    <row r="265" spans="1:31" x14ac:dyDescent="0.2">
      <c r="A265" s="266"/>
      <c r="B265" s="266"/>
      <c r="C265" s="163" t="s">
        <v>605</v>
      </c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292" t="s">
        <v>627</v>
      </c>
      <c r="S265" s="292"/>
      <c r="T265" s="183">
        <v>0</v>
      </c>
      <c r="U265" s="183"/>
      <c r="V265" s="183"/>
      <c r="W265" s="183"/>
      <c r="X265" s="183">
        <v>0</v>
      </c>
      <c r="Y265" s="183"/>
      <c r="Z265" s="183">
        <v>0</v>
      </c>
      <c r="AA265" s="183"/>
      <c r="AB265" s="183"/>
      <c r="AC265" s="183"/>
      <c r="AD265" s="142" t="s">
        <v>473</v>
      </c>
      <c r="AE265" s="142" t="s">
        <v>473</v>
      </c>
    </row>
    <row r="266" spans="1:31" x14ac:dyDescent="0.2">
      <c r="A266" s="266"/>
      <c r="B266" s="266"/>
      <c r="C266" s="163" t="s">
        <v>607</v>
      </c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292" t="s">
        <v>628</v>
      </c>
      <c r="S266" s="292"/>
      <c r="T266" s="183">
        <v>0</v>
      </c>
      <c r="U266" s="183"/>
      <c r="V266" s="183"/>
      <c r="W266" s="183"/>
      <c r="X266" s="183">
        <v>0</v>
      </c>
      <c r="Y266" s="183"/>
      <c r="Z266" s="183">
        <v>0</v>
      </c>
      <c r="AA266" s="183"/>
      <c r="AB266" s="183"/>
      <c r="AC266" s="183"/>
      <c r="AD266" s="142" t="s">
        <v>473</v>
      </c>
      <c r="AE266" s="142" t="s">
        <v>473</v>
      </c>
    </row>
    <row r="267" spans="1:31" x14ac:dyDescent="0.2">
      <c r="A267" s="266"/>
      <c r="B267" s="266"/>
      <c r="C267" s="163" t="s">
        <v>609</v>
      </c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292" t="s">
        <v>629</v>
      </c>
      <c r="S267" s="292"/>
      <c r="T267" s="183">
        <v>0</v>
      </c>
      <c r="U267" s="183"/>
      <c r="V267" s="183"/>
      <c r="W267" s="183"/>
      <c r="X267" s="183">
        <v>0</v>
      </c>
      <c r="Y267" s="183"/>
      <c r="Z267" s="183">
        <v>0</v>
      </c>
      <c r="AA267" s="183"/>
      <c r="AB267" s="183"/>
      <c r="AC267" s="183"/>
      <c r="AD267" s="142" t="s">
        <v>473</v>
      </c>
      <c r="AE267" s="142" t="s">
        <v>473</v>
      </c>
    </row>
    <row r="268" spans="1:31" ht="13.5" thickBot="1" x14ac:dyDescent="0.25">
      <c r="A268" s="271"/>
      <c r="B268" s="271"/>
      <c r="C268" s="172" t="s">
        <v>611</v>
      </c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291" t="s">
        <v>630</v>
      </c>
      <c r="S268" s="291"/>
      <c r="T268" s="250">
        <v>0</v>
      </c>
      <c r="U268" s="250"/>
      <c r="V268" s="250"/>
      <c r="W268" s="250"/>
      <c r="X268" s="250">
        <v>0</v>
      </c>
      <c r="Y268" s="250"/>
      <c r="Z268" s="250">
        <v>0</v>
      </c>
      <c r="AA268" s="250"/>
      <c r="AB268" s="250"/>
      <c r="AC268" s="250"/>
      <c r="AD268" s="142" t="s">
        <v>473</v>
      </c>
      <c r="AE268" s="142" t="s">
        <v>473</v>
      </c>
    </row>
    <row r="269" spans="1:31" x14ac:dyDescent="0.2">
      <c r="A269" s="235" t="s">
        <v>631</v>
      </c>
      <c r="B269" s="235"/>
      <c r="C269" s="235"/>
      <c r="D269" s="235"/>
      <c r="E269" s="235"/>
      <c r="F269" s="235"/>
      <c r="G269" s="235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235"/>
      <c r="U269" s="235"/>
      <c r="V269" s="235"/>
      <c r="W269" s="235"/>
      <c r="X269" s="235"/>
      <c r="Y269" s="235"/>
      <c r="Z269" s="235"/>
      <c r="AA269" s="235"/>
      <c r="AB269" s="235"/>
      <c r="AC269" s="235"/>
      <c r="AD269" s="235"/>
      <c r="AE269" s="235"/>
    </row>
    <row r="270" spans="1:31" x14ac:dyDescent="0.2">
      <c r="A270" s="266"/>
      <c r="B270" s="266"/>
      <c r="C270" s="163" t="s">
        <v>632</v>
      </c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292"/>
      <c r="S270" s="292"/>
      <c r="T270" s="183">
        <v>0</v>
      </c>
      <c r="U270" s="183"/>
      <c r="V270" s="183"/>
      <c r="W270" s="183"/>
      <c r="X270" s="183">
        <v>0</v>
      </c>
      <c r="Y270" s="183"/>
      <c r="Z270" s="183">
        <v>0</v>
      </c>
      <c r="AA270" s="183"/>
      <c r="AB270" s="183"/>
      <c r="AC270" s="183"/>
      <c r="AD270" s="142"/>
      <c r="AE270" s="142"/>
    </row>
    <row r="271" spans="1:31" x14ac:dyDescent="0.2">
      <c r="A271" s="266"/>
      <c r="B271" s="266"/>
      <c r="C271" s="163" t="s">
        <v>940</v>
      </c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292" t="s">
        <v>634</v>
      </c>
      <c r="S271" s="292"/>
      <c r="T271" s="183">
        <v>0</v>
      </c>
      <c r="U271" s="183"/>
      <c r="V271" s="183"/>
      <c r="W271" s="183"/>
      <c r="X271" s="183">
        <v>0</v>
      </c>
      <c r="Y271" s="183"/>
      <c r="Z271" s="183">
        <v>0</v>
      </c>
      <c r="AA271" s="183"/>
      <c r="AB271" s="183"/>
      <c r="AC271" s="183"/>
      <c r="AD271" s="142" t="s">
        <v>473</v>
      </c>
      <c r="AE271" s="142" t="s">
        <v>473</v>
      </c>
    </row>
    <row r="272" spans="1:31" x14ac:dyDescent="0.2">
      <c r="A272" s="266"/>
      <c r="B272" s="266"/>
      <c r="C272" s="163" t="s">
        <v>939</v>
      </c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292" t="s">
        <v>636</v>
      </c>
      <c r="S272" s="292"/>
      <c r="T272" s="183">
        <v>0</v>
      </c>
      <c r="U272" s="183"/>
      <c r="V272" s="183"/>
      <c r="W272" s="183"/>
      <c r="X272" s="183">
        <v>0</v>
      </c>
      <c r="Y272" s="183"/>
      <c r="Z272" s="183">
        <v>0</v>
      </c>
      <c r="AA272" s="183"/>
      <c r="AB272" s="183"/>
      <c r="AC272" s="183"/>
      <c r="AD272" s="142" t="s">
        <v>473</v>
      </c>
      <c r="AE272" s="142" t="s">
        <v>473</v>
      </c>
    </row>
    <row r="273" spans="1:31" ht="13.5" thickBot="1" x14ac:dyDescent="0.25">
      <c r="A273" s="271"/>
      <c r="B273" s="271"/>
      <c r="C273" s="172" t="s">
        <v>938</v>
      </c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291" t="s">
        <v>638</v>
      </c>
      <c r="S273" s="291"/>
      <c r="T273" s="250">
        <v>0</v>
      </c>
      <c r="U273" s="250"/>
      <c r="V273" s="250"/>
      <c r="W273" s="250"/>
      <c r="X273" s="250">
        <v>0</v>
      </c>
      <c r="Y273" s="250"/>
      <c r="Z273" s="250">
        <v>0</v>
      </c>
      <c r="AA273" s="250"/>
      <c r="AB273" s="250"/>
      <c r="AC273" s="250"/>
      <c r="AD273" s="142" t="s">
        <v>473</v>
      </c>
      <c r="AE273" s="142" t="s">
        <v>473</v>
      </c>
    </row>
    <row r="274" spans="1:31" ht="13.5" thickBot="1" x14ac:dyDescent="0.25">
      <c r="A274" s="302" t="s">
        <v>342</v>
      </c>
      <c r="B274" s="30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295" t="s">
        <v>639</v>
      </c>
      <c r="S274" s="295"/>
      <c r="T274" s="296">
        <v>66471756</v>
      </c>
      <c r="U274" s="296"/>
      <c r="V274" s="296"/>
      <c r="W274" s="296"/>
      <c r="X274" s="296">
        <v>83664542.299999997</v>
      </c>
      <c r="Y274" s="296"/>
      <c r="Z274" s="297">
        <v>-27055146.109999999</v>
      </c>
      <c r="AA274" s="297"/>
      <c r="AB274" s="297"/>
      <c r="AC274" s="297"/>
      <c r="AD274" s="137" t="s">
        <v>1276</v>
      </c>
      <c r="AE274" s="137" t="s">
        <v>1277</v>
      </c>
    </row>
    <row r="275" spans="1:31" ht="16.5" thickBot="1" x14ac:dyDescent="0.25">
      <c r="A275" s="303" t="s">
        <v>640</v>
      </c>
      <c r="B275" s="303"/>
      <c r="C275" s="303"/>
      <c r="D275" s="303"/>
      <c r="E275" s="303"/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3"/>
      <c r="U275" s="303"/>
      <c r="V275" s="303"/>
      <c r="W275" s="303"/>
      <c r="X275" s="303"/>
      <c r="Y275" s="303"/>
      <c r="Z275" s="303"/>
      <c r="AA275" s="303"/>
      <c r="AB275" s="303"/>
      <c r="AC275" s="303"/>
      <c r="AD275" s="303"/>
      <c r="AE275" s="303"/>
    </row>
    <row r="276" spans="1:31" x14ac:dyDescent="0.2">
      <c r="A276" s="219" t="s">
        <v>581</v>
      </c>
      <c r="B276" s="219"/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20" t="s">
        <v>641</v>
      </c>
      <c r="Q276" s="220"/>
      <c r="R276" s="220"/>
      <c r="S276" s="220"/>
      <c r="T276" s="220" t="s">
        <v>27</v>
      </c>
      <c r="U276" s="220"/>
      <c r="V276" s="220"/>
      <c r="W276" s="220"/>
      <c r="X276" s="220" t="s">
        <v>28</v>
      </c>
      <c r="Y276" s="220"/>
      <c r="Z276" s="220" t="s">
        <v>467</v>
      </c>
      <c r="AA276" s="220"/>
      <c r="AB276" s="220"/>
      <c r="AC276" s="220"/>
      <c r="AD276" s="103" t="s">
        <v>468</v>
      </c>
      <c r="AE276" s="103" t="s">
        <v>469</v>
      </c>
    </row>
    <row r="277" spans="1:31" ht="13.5" thickBot="1" x14ac:dyDescent="0.25">
      <c r="A277" s="270" t="s">
        <v>386</v>
      </c>
      <c r="B277" s="270"/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  <c r="O277" s="270"/>
      <c r="P277" s="290" t="s">
        <v>583</v>
      </c>
      <c r="Q277" s="290"/>
      <c r="R277" s="290"/>
      <c r="S277" s="290"/>
      <c r="T277" s="290" t="s">
        <v>159</v>
      </c>
      <c r="U277" s="290"/>
      <c r="V277" s="290"/>
      <c r="W277" s="290"/>
      <c r="X277" s="290" t="s">
        <v>167</v>
      </c>
      <c r="Y277" s="290"/>
      <c r="Z277" s="290" t="s">
        <v>642</v>
      </c>
      <c r="AA277" s="290"/>
      <c r="AB277" s="290"/>
      <c r="AC277" s="290"/>
      <c r="AD277" s="136"/>
      <c r="AE277" s="136"/>
    </row>
    <row r="278" spans="1:31" x14ac:dyDescent="0.2">
      <c r="A278" s="227"/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  <c r="AA278" s="227"/>
      <c r="AB278" s="227"/>
      <c r="AC278" s="227"/>
      <c r="AD278" s="227"/>
      <c r="AE278" s="227"/>
    </row>
    <row r="279" spans="1:31" x14ac:dyDescent="0.2">
      <c r="A279" s="266"/>
      <c r="B279" s="266"/>
      <c r="C279" s="163" t="s">
        <v>643</v>
      </c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228" t="s">
        <v>644</v>
      </c>
      <c r="S279" s="228"/>
      <c r="T279" s="183">
        <v>113195000</v>
      </c>
      <c r="U279" s="183"/>
      <c r="V279" s="183"/>
      <c r="W279" s="183"/>
      <c r="X279" s="183">
        <v>122294860</v>
      </c>
      <c r="Y279" s="183"/>
      <c r="Z279" s="183">
        <v>145753779.81</v>
      </c>
      <c r="AA279" s="183"/>
      <c r="AB279" s="183"/>
      <c r="AC279" s="183"/>
      <c r="AD279" s="142" t="s">
        <v>1064</v>
      </c>
      <c r="AE279" s="142" t="s">
        <v>1065</v>
      </c>
    </row>
    <row r="280" spans="1:31" x14ac:dyDescent="0.2">
      <c r="A280" s="266"/>
      <c r="B280" s="266"/>
      <c r="C280" s="163" t="s">
        <v>645</v>
      </c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228" t="s">
        <v>646</v>
      </c>
      <c r="S280" s="228"/>
      <c r="T280" s="183">
        <v>35251821</v>
      </c>
      <c r="U280" s="183"/>
      <c r="V280" s="183"/>
      <c r="W280" s="183"/>
      <c r="X280" s="183">
        <v>41004773</v>
      </c>
      <c r="Y280" s="183"/>
      <c r="Z280" s="183">
        <v>44866217.840000004</v>
      </c>
      <c r="AA280" s="183"/>
      <c r="AB280" s="183"/>
      <c r="AC280" s="183"/>
      <c r="AD280" s="142" t="s">
        <v>1091</v>
      </c>
      <c r="AE280" s="142" t="s">
        <v>984</v>
      </c>
    </row>
    <row r="281" spans="1:31" x14ac:dyDescent="0.2">
      <c r="A281" s="266"/>
      <c r="B281" s="266"/>
      <c r="C281" s="163" t="s">
        <v>647</v>
      </c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228" t="s">
        <v>648</v>
      </c>
      <c r="S281" s="228"/>
      <c r="T281" s="183">
        <v>9600000</v>
      </c>
      <c r="U281" s="183"/>
      <c r="V281" s="183"/>
      <c r="W281" s="183"/>
      <c r="X281" s="183">
        <v>9600000</v>
      </c>
      <c r="Y281" s="183"/>
      <c r="Z281" s="183">
        <v>11805029</v>
      </c>
      <c r="AA281" s="183"/>
      <c r="AB281" s="183"/>
      <c r="AC281" s="183"/>
      <c r="AD281" s="142" t="s">
        <v>1097</v>
      </c>
      <c r="AE281" s="142" t="s">
        <v>1097</v>
      </c>
    </row>
    <row r="282" spans="1:31" ht="13.5" thickBot="1" x14ac:dyDescent="0.25">
      <c r="A282" s="271"/>
      <c r="B282" s="271"/>
      <c r="C282" s="172" t="s">
        <v>649</v>
      </c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226" t="s">
        <v>650</v>
      </c>
      <c r="S282" s="226"/>
      <c r="T282" s="250">
        <v>79942000</v>
      </c>
      <c r="U282" s="250"/>
      <c r="V282" s="250"/>
      <c r="W282" s="250"/>
      <c r="X282" s="250">
        <v>97122001.569999993</v>
      </c>
      <c r="Y282" s="250"/>
      <c r="Z282" s="250">
        <v>392322786.52999997</v>
      </c>
      <c r="AA282" s="250"/>
      <c r="AB282" s="250"/>
      <c r="AC282" s="250"/>
      <c r="AD282" s="142" t="s">
        <v>1111</v>
      </c>
      <c r="AE282" s="142" t="s">
        <v>1112</v>
      </c>
    </row>
    <row r="283" spans="1:31" ht="13.5" thickBot="1" x14ac:dyDescent="0.25">
      <c r="A283" s="177" t="s">
        <v>651</v>
      </c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298" t="s">
        <v>652</v>
      </c>
      <c r="S283" s="298"/>
      <c r="T283" s="251">
        <v>237988821</v>
      </c>
      <c r="U283" s="251"/>
      <c r="V283" s="251"/>
      <c r="W283" s="251"/>
      <c r="X283" s="251">
        <v>270021634.56999999</v>
      </c>
      <c r="Y283" s="251"/>
      <c r="Z283" s="251">
        <v>594747813.17999995</v>
      </c>
      <c r="AA283" s="251"/>
      <c r="AB283" s="251"/>
      <c r="AC283" s="251"/>
      <c r="AD283" s="141" t="s">
        <v>1113</v>
      </c>
      <c r="AE283" s="141" t="s">
        <v>1114</v>
      </c>
    </row>
    <row r="284" spans="1:31" ht="13.5" thickBot="1" x14ac:dyDescent="0.25">
      <c r="A284" s="299" t="s">
        <v>653</v>
      </c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  <c r="P284" s="299"/>
      <c r="Q284" s="299"/>
      <c r="R284" s="300" t="s">
        <v>654</v>
      </c>
      <c r="S284" s="300"/>
      <c r="T284" s="301">
        <v>0</v>
      </c>
      <c r="U284" s="301"/>
      <c r="V284" s="301"/>
      <c r="W284" s="301"/>
      <c r="X284" s="301">
        <v>0</v>
      </c>
      <c r="Y284" s="301"/>
      <c r="Z284" s="301">
        <v>295154784.95999998</v>
      </c>
      <c r="AA284" s="301"/>
      <c r="AB284" s="301"/>
      <c r="AC284" s="301"/>
      <c r="AD284" s="138" t="s">
        <v>473</v>
      </c>
      <c r="AE284" s="138" t="s">
        <v>473</v>
      </c>
    </row>
    <row r="285" spans="1:31" x14ac:dyDescent="0.2">
      <c r="A285" s="214"/>
      <c r="B285" s="214"/>
      <c r="C285" s="165" t="s">
        <v>655</v>
      </c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</row>
    <row r="286" spans="1:31" ht="22.5" customHeight="1" x14ac:dyDescent="0.2">
      <c r="A286" s="106"/>
      <c r="B286" s="284" t="s">
        <v>656</v>
      </c>
      <c r="C286" s="284"/>
      <c r="D286" s="284"/>
      <c r="E286" s="284"/>
      <c r="F286" s="284"/>
      <c r="G286" s="285" t="s">
        <v>657</v>
      </c>
      <c r="H286" s="285"/>
      <c r="I286" s="285"/>
      <c r="J286" s="285"/>
      <c r="K286" s="285"/>
      <c r="L286" s="285"/>
      <c r="M286" s="285"/>
      <c r="N286" s="285"/>
      <c r="O286" s="285"/>
      <c r="P286" s="285"/>
      <c r="Q286" s="285"/>
      <c r="R286" s="286" t="s">
        <v>658</v>
      </c>
      <c r="S286" s="286"/>
      <c r="T286" s="287">
        <v>0</v>
      </c>
      <c r="U286" s="287"/>
      <c r="V286" s="287"/>
      <c r="W286" s="287"/>
      <c r="X286" s="287">
        <v>0</v>
      </c>
      <c r="Y286" s="287"/>
      <c r="Z286" s="287">
        <v>0</v>
      </c>
      <c r="AA286" s="287"/>
      <c r="AB286" s="287"/>
      <c r="AC286" s="287"/>
      <c r="AD286" s="134" t="s">
        <v>473</v>
      </c>
      <c r="AE286" s="134" t="s">
        <v>473</v>
      </c>
    </row>
    <row r="287" spans="1:31" x14ac:dyDescent="0.2">
      <c r="A287" s="106"/>
      <c r="B287" s="280" t="s">
        <v>659</v>
      </c>
      <c r="C287" s="280"/>
      <c r="D287" s="280"/>
      <c r="E287" s="280"/>
      <c r="F287" s="280"/>
      <c r="G287" s="281" t="s">
        <v>660</v>
      </c>
      <c r="H287" s="281"/>
      <c r="I287" s="281"/>
      <c r="J287" s="281"/>
      <c r="K287" s="281"/>
      <c r="L287" s="281"/>
      <c r="M287" s="281"/>
      <c r="N287" s="281"/>
      <c r="O287" s="281"/>
      <c r="P287" s="281"/>
      <c r="Q287" s="281"/>
      <c r="R287" s="282" t="s">
        <v>661</v>
      </c>
      <c r="S287" s="282"/>
      <c r="T287" s="283">
        <v>0</v>
      </c>
      <c r="U287" s="283"/>
      <c r="V287" s="283"/>
      <c r="W287" s="283"/>
      <c r="X287" s="283">
        <v>0</v>
      </c>
      <c r="Y287" s="283"/>
      <c r="Z287" s="283">
        <v>0</v>
      </c>
      <c r="AA287" s="283"/>
      <c r="AB287" s="283"/>
      <c r="AC287" s="283"/>
      <c r="AD287" s="134" t="s">
        <v>473</v>
      </c>
      <c r="AE287" s="134" t="s">
        <v>473</v>
      </c>
    </row>
    <row r="288" spans="1:31" ht="22.5" customHeight="1" x14ac:dyDescent="0.2">
      <c r="A288" s="106"/>
      <c r="B288" s="280" t="s">
        <v>662</v>
      </c>
      <c r="C288" s="280"/>
      <c r="D288" s="280"/>
      <c r="E288" s="280"/>
      <c r="F288" s="280"/>
      <c r="G288" s="281" t="s">
        <v>663</v>
      </c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2" t="s">
        <v>664</v>
      </c>
      <c r="S288" s="282"/>
      <c r="T288" s="283">
        <v>0</v>
      </c>
      <c r="U288" s="283"/>
      <c r="V288" s="283"/>
      <c r="W288" s="283"/>
      <c r="X288" s="283">
        <v>0</v>
      </c>
      <c r="Y288" s="283"/>
      <c r="Z288" s="283">
        <v>0</v>
      </c>
      <c r="AA288" s="283"/>
      <c r="AB288" s="283"/>
      <c r="AC288" s="283"/>
      <c r="AD288" s="134" t="s">
        <v>473</v>
      </c>
      <c r="AE288" s="134" t="s">
        <v>473</v>
      </c>
    </row>
    <row r="289" spans="1:31" x14ac:dyDescent="0.2">
      <c r="A289" s="106"/>
      <c r="B289" s="280" t="s">
        <v>665</v>
      </c>
      <c r="C289" s="280"/>
      <c r="D289" s="280"/>
      <c r="E289" s="280"/>
      <c r="F289" s="280"/>
      <c r="G289" s="281" t="s">
        <v>666</v>
      </c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2" t="s">
        <v>667</v>
      </c>
      <c r="S289" s="282"/>
      <c r="T289" s="283">
        <v>0</v>
      </c>
      <c r="U289" s="283"/>
      <c r="V289" s="283"/>
      <c r="W289" s="283"/>
      <c r="X289" s="283">
        <v>0</v>
      </c>
      <c r="Y289" s="283"/>
      <c r="Z289" s="283">
        <v>0</v>
      </c>
      <c r="AA289" s="283"/>
      <c r="AB289" s="283"/>
      <c r="AC289" s="283"/>
      <c r="AD289" s="134" t="s">
        <v>473</v>
      </c>
      <c r="AE289" s="134" t="s">
        <v>473</v>
      </c>
    </row>
    <row r="290" spans="1:31" x14ac:dyDescent="0.2">
      <c r="A290" s="106"/>
      <c r="B290" s="280" t="s">
        <v>668</v>
      </c>
      <c r="C290" s="280"/>
      <c r="D290" s="280"/>
      <c r="E290" s="280"/>
      <c r="F290" s="280"/>
      <c r="G290" s="281" t="s">
        <v>669</v>
      </c>
      <c r="H290" s="281"/>
      <c r="I290" s="281"/>
      <c r="J290" s="281"/>
      <c r="K290" s="281"/>
      <c r="L290" s="281"/>
      <c r="M290" s="281"/>
      <c r="N290" s="281"/>
      <c r="O290" s="281"/>
      <c r="P290" s="281"/>
      <c r="Q290" s="281"/>
      <c r="R290" s="282" t="s">
        <v>670</v>
      </c>
      <c r="S290" s="282"/>
      <c r="T290" s="283">
        <v>0</v>
      </c>
      <c r="U290" s="283"/>
      <c r="V290" s="283"/>
      <c r="W290" s="283"/>
      <c r="X290" s="283">
        <v>0</v>
      </c>
      <c r="Y290" s="283"/>
      <c r="Z290" s="283">
        <v>0</v>
      </c>
      <c r="AA290" s="283"/>
      <c r="AB290" s="283"/>
      <c r="AC290" s="283"/>
      <c r="AD290" s="134" t="s">
        <v>473</v>
      </c>
      <c r="AE290" s="134" t="s">
        <v>473</v>
      </c>
    </row>
    <row r="291" spans="1:31" x14ac:dyDescent="0.2">
      <c r="A291" s="106"/>
      <c r="B291" s="280" t="s">
        <v>671</v>
      </c>
      <c r="C291" s="280"/>
      <c r="D291" s="280"/>
      <c r="E291" s="280"/>
      <c r="F291" s="280"/>
      <c r="G291" s="281" t="s">
        <v>672</v>
      </c>
      <c r="H291" s="281"/>
      <c r="I291" s="281"/>
      <c r="J291" s="281"/>
      <c r="K291" s="281"/>
      <c r="L291" s="281"/>
      <c r="M291" s="281"/>
      <c r="N291" s="281"/>
      <c r="O291" s="281"/>
      <c r="P291" s="281"/>
      <c r="Q291" s="281"/>
      <c r="R291" s="282" t="s">
        <v>673</v>
      </c>
      <c r="S291" s="282"/>
      <c r="T291" s="283">
        <v>0</v>
      </c>
      <c r="U291" s="283"/>
      <c r="V291" s="283"/>
      <c r="W291" s="283"/>
      <c r="X291" s="283">
        <v>0</v>
      </c>
      <c r="Y291" s="283"/>
      <c r="Z291" s="283">
        <v>0</v>
      </c>
      <c r="AA291" s="283"/>
      <c r="AB291" s="283"/>
      <c r="AC291" s="283"/>
      <c r="AD291" s="134" t="s">
        <v>473</v>
      </c>
      <c r="AE291" s="134" t="s">
        <v>473</v>
      </c>
    </row>
    <row r="292" spans="1:31" ht="22.5" customHeight="1" x14ac:dyDescent="0.2">
      <c r="A292" s="106"/>
      <c r="B292" s="280" t="s">
        <v>674</v>
      </c>
      <c r="C292" s="280"/>
      <c r="D292" s="280"/>
      <c r="E292" s="280"/>
      <c r="F292" s="280"/>
      <c r="G292" s="281" t="s">
        <v>675</v>
      </c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2" t="s">
        <v>676</v>
      </c>
      <c r="S292" s="282"/>
      <c r="T292" s="283">
        <v>0</v>
      </c>
      <c r="U292" s="283"/>
      <c r="V292" s="283"/>
      <c r="W292" s="283"/>
      <c r="X292" s="283">
        <v>0</v>
      </c>
      <c r="Y292" s="283"/>
      <c r="Z292" s="283">
        <v>0</v>
      </c>
      <c r="AA292" s="283"/>
      <c r="AB292" s="283"/>
      <c r="AC292" s="283"/>
      <c r="AD292" s="134" t="s">
        <v>473</v>
      </c>
      <c r="AE292" s="134" t="s">
        <v>473</v>
      </c>
    </row>
    <row r="293" spans="1:31" x14ac:dyDescent="0.2">
      <c r="A293" s="106"/>
      <c r="B293" s="280" t="s">
        <v>677</v>
      </c>
      <c r="C293" s="280"/>
      <c r="D293" s="280"/>
      <c r="E293" s="280"/>
      <c r="F293" s="280"/>
      <c r="G293" s="281" t="s">
        <v>678</v>
      </c>
      <c r="H293" s="281"/>
      <c r="I293" s="281"/>
      <c r="J293" s="281"/>
      <c r="K293" s="281"/>
      <c r="L293" s="281"/>
      <c r="M293" s="281"/>
      <c r="N293" s="281"/>
      <c r="O293" s="281"/>
      <c r="P293" s="281"/>
      <c r="Q293" s="281"/>
      <c r="R293" s="282" t="s">
        <v>679</v>
      </c>
      <c r="S293" s="282"/>
      <c r="T293" s="283">
        <v>2757000</v>
      </c>
      <c r="U293" s="283"/>
      <c r="V293" s="283"/>
      <c r="W293" s="283"/>
      <c r="X293" s="283">
        <v>3036407</v>
      </c>
      <c r="Y293" s="283"/>
      <c r="Z293" s="283">
        <v>3086407</v>
      </c>
      <c r="AA293" s="283"/>
      <c r="AB293" s="283"/>
      <c r="AC293" s="283"/>
      <c r="AD293" s="134" t="s">
        <v>1105</v>
      </c>
      <c r="AE293" s="134" t="s">
        <v>1106</v>
      </c>
    </row>
    <row r="294" spans="1:31" x14ac:dyDescent="0.2">
      <c r="A294" s="106"/>
      <c r="B294" s="280" t="s">
        <v>680</v>
      </c>
      <c r="C294" s="280"/>
      <c r="D294" s="280"/>
      <c r="E294" s="280"/>
      <c r="F294" s="280"/>
      <c r="G294" s="281" t="s">
        <v>153</v>
      </c>
      <c r="H294" s="281"/>
      <c r="I294" s="281"/>
      <c r="J294" s="281"/>
      <c r="K294" s="281"/>
      <c r="L294" s="281"/>
      <c r="M294" s="281"/>
      <c r="N294" s="281"/>
      <c r="O294" s="281"/>
      <c r="P294" s="281"/>
      <c r="Q294" s="281"/>
      <c r="R294" s="282" t="s">
        <v>681</v>
      </c>
      <c r="S294" s="282"/>
      <c r="T294" s="283">
        <v>0</v>
      </c>
      <c r="U294" s="283"/>
      <c r="V294" s="283"/>
      <c r="W294" s="283"/>
      <c r="X294" s="283">
        <v>810751</v>
      </c>
      <c r="Y294" s="283"/>
      <c r="Z294" s="283">
        <v>810751</v>
      </c>
      <c r="AA294" s="283"/>
      <c r="AB294" s="283"/>
      <c r="AC294" s="283"/>
      <c r="AD294" s="134" t="s">
        <v>473</v>
      </c>
      <c r="AE294" s="134" t="s">
        <v>474</v>
      </c>
    </row>
    <row r="295" spans="1:31" x14ac:dyDescent="0.2">
      <c r="A295" s="106"/>
      <c r="B295" s="280" t="s">
        <v>682</v>
      </c>
      <c r="C295" s="280"/>
      <c r="D295" s="280"/>
      <c r="E295" s="280"/>
      <c r="F295" s="280"/>
      <c r="G295" s="281" t="s">
        <v>683</v>
      </c>
      <c r="H295" s="281"/>
      <c r="I295" s="281"/>
      <c r="J295" s="281"/>
      <c r="K295" s="281"/>
      <c r="L295" s="281"/>
      <c r="M295" s="281"/>
      <c r="N295" s="281"/>
      <c r="O295" s="281"/>
      <c r="P295" s="281"/>
      <c r="Q295" s="281"/>
      <c r="R295" s="282" t="s">
        <v>144</v>
      </c>
      <c r="S295" s="282"/>
      <c r="T295" s="283">
        <v>0</v>
      </c>
      <c r="U295" s="283"/>
      <c r="V295" s="283"/>
      <c r="W295" s="283"/>
      <c r="X295" s="283">
        <v>0</v>
      </c>
      <c r="Y295" s="283"/>
      <c r="Z295" s="283">
        <v>0</v>
      </c>
      <c r="AA295" s="283"/>
      <c r="AB295" s="283"/>
      <c r="AC295" s="283"/>
      <c r="AD295" s="134" t="s">
        <v>473</v>
      </c>
      <c r="AE295" s="134" t="s">
        <v>473</v>
      </c>
    </row>
    <row r="296" spans="1:31" ht="22.5" customHeight="1" x14ac:dyDescent="0.2">
      <c r="A296" s="106"/>
      <c r="B296" s="280" t="s">
        <v>684</v>
      </c>
      <c r="C296" s="280"/>
      <c r="D296" s="280"/>
      <c r="E296" s="280"/>
      <c r="F296" s="280"/>
      <c r="G296" s="281" t="s">
        <v>685</v>
      </c>
      <c r="H296" s="281"/>
      <c r="I296" s="281"/>
      <c r="J296" s="281"/>
      <c r="K296" s="281"/>
      <c r="L296" s="281"/>
      <c r="M296" s="281"/>
      <c r="N296" s="281"/>
      <c r="O296" s="281"/>
      <c r="P296" s="281"/>
      <c r="Q296" s="281"/>
      <c r="R296" s="282" t="s">
        <v>686</v>
      </c>
      <c r="S296" s="282"/>
      <c r="T296" s="283">
        <v>0</v>
      </c>
      <c r="U296" s="283"/>
      <c r="V296" s="283"/>
      <c r="W296" s="283"/>
      <c r="X296" s="283">
        <v>0</v>
      </c>
      <c r="Y296" s="283"/>
      <c r="Z296" s="283">
        <v>0</v>
      </c>
      <c r="AA296" s="283"/>
      <c r="AB296" s="283"/>
      <c r="AC296" s="283"/>
      <c r="AD296" s="134" t="s">
        <v>473</v>
      </c>
      <c r="AE296" s="134" t="s">
        <v>473</v>
      </c>
    </row>
    <row r="297" spans="1:31" x14ac:dyDescent="0.2">
      <c r="A297" s="106"/>
      <c r="B297" s="280" t="s">
        <v>687</v>
      </c>
      <c r="C297" s="280"/>
      <c r="D297" s="280"/>
      <c r="E297" s="280"/>
      <c r="F297" s="280"/>
      <c r="G297" s="281" t="s">
        <v>688</v>
      </c>
      <c r="H297" s="281"/>
      <c r="I297" s="281"/>
      <c r="J297" s="281"/>
      <c r="K297" s="281"/>
      <c r="L297" s="281"/>
      <c r="M297" s="281"/>
      <c r="N297" s="281"/>
      <c r="O297" s="281"/>
      <c r="P297" s="281"/>
      <c r="Q297" s="281"/>
      <c r="R297" s="282" t="s">
        <v>689</v>
      </c>
      <c r="S297" s="282"/>
      <c r="T297" s="283">
        <v>0</v>
      </c>
      <c r="U297" s="283"/>
      <c r="V297" s="283"/>
      <c r="W297" s="283"/>
      <c r="X297" s="283">
        <v>0</v>
      </c>
      <c r="Y297" s="283"/>
      <c r="Z297" s="283">
        <v>0</v>
      </c>
      <c r="AA297" s="283"/>
      <c r="AB297" s="283"/>
      <c r="AC297" s="283"/>
      <c r="AD297" s="134" t="s">
        <v>473</v>
      </c>
      <c r="AE297" s="134" t="s">
        <v>473</v>
      </c>
    </row>
    <row r="298" spans="1:31" x14ac:dyDescent="0.2">
      <c r="A298" s="106"/>
      <c r="B298" s="280" t="s">
        <v>690</v>
      </c>
      <c r="C298" s="280"/>
      <c r="D298" s="280"/>
      <c r="E298" s="280"/>
      <c r="F298" s="280"/>
      <c r="G298" s="281" t="s">
        <v>157</v>
      </c>
      <c r="H298" s="281"/>
      <c r="I298" s="281"/>
      <c r="J298" s="281"/>
      <c r="K298" s="281"/>
      <c r="L298" s="281"/>
      <c r="M298" s="281"/>
      <c r="N298" s="281"/>
      <c r="O298" s="281"/>
      <c r="P298" s="281"/>
      <c r="Q298" s="281"/>
      <c r="R298" s="282" t="s">
        <v>691</v>
      </c>
      <c r="S298" s="282"/>
      <c r="T298" s="283">
        <v>0</v>
      </c>
      <c r="U298" s="283"/>
      <c r="V298" s="283"/>
      <c r="W298" s="283"/>
      <c r="X298" s="283">
        <v>0</v>
      </c>
      <c r="Y298" s="283"/>
      <c r="Z298" s="283">
        <v>295154784.95999998</v>
      </c>
      <c r="AA298" s="283"/>
      <c r="AB298" s="283"/>
      <c r="AC298" s="283"/>
      <c r="AD298" s="134" t="s">
        <v>473</v>
      </c>
      <c r="AE298" s="134" t="s">
        <v>473</v>
      </c>
    </row>
    <row r="299" spans="1:31" ht="22.5" customHeight="1" x14ac:dyDescent="0.2">
      <c r="A299" s="106"/>
      <c r="B299" s="280" t="s">
        <v>936</v>
      </c>
      <c r="C299" s="280"/>
      <c r="D299" s="280"/>
      <c r="E299" s="280"/>
      <c r="F299" s="280"/>
      <c r="G299" s="281" t="s">
        <v>935</v>
      </c>
      <c r="H299" s="281"/>
      <c r="I299" s="281"/>
      <c r="J299" s="281"/>
      <c r="K299" s="281"/>
      <c r="L299" s="281"/>
      <c r="M299" s="281"/>
      <c r="N299" s="281"/>
      <c r="O299" s="281"/>
      <c r="P299" s="281"/>
      <c r="Q299" s="281"/>
      <c r="R299" s="282" t="s">
        <v>934</v>
      </c>
      <c r="S299" s="282"/>
      <c r="T299" s="283">
        <v>0</v>
      </c>
      <c r="U299" s="283"/>
      <c r="V299" s="283"/>
      <c r="W299" s="283"/>
      <c r="X299" s="283">
        <v>0</v>
      </c>
      <c r="Y299" s="283"/>
      <c r="Z299" s="283">
        <v>0</v>
      </c>
      <c r="AA299" s="283"/>
      <c r="AB299" s="283"/>
      <c r="AC299" s="283"/>
      <c r="AD299" s="134" t="s">
        <v>473</v>
      </c>
      <c r="AE299" s="134" t="s">
        <v>473</v>
      </c>
    </row>
    <row r="300" spans="1:31" x14ac:dyDescent="0.2">
      <c r="A300" s="106"/>
      <c r="B300" s="280" t="s">
        <v>1287</v>
      </c>
      <c r="C300" s="280"/>
      <c r="D300" s="280"/>
      <c r="E300" s="280"/>
      <c r="F300" s="280"/>
      <c r="G300" s="281" t="s">
        <v>1288</v>
      </c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2" t="s">
        <v>1289</v>
      </c>
      <c r="S300" s="282"/>
      <c r="T300" s="283">
        <v>0</v>
      </c>
      <c r="U300" s="283"/>
      <c r="V300" s="283"/>
      <c r="W300" s="283"/>
      <c r="X300" s="283">
        <v>0</v>
      </c>
      <c r="Y300" s="283"/>
      <c r="Z300" s="283">
        <v>0</v>
      </c>
      <c r="AA300" s="283"/>
      <c r="AB300" s="283"/>
      <c r="AC300" s="283"/>
      <c r="AD300" s="134" t="s">
        <v>473</v>
      </c>
      <c r="AE300" s="134" t="s">
        <v>473</v>
      </c>
    </row>
    <row r="301" spans="1:31" x14ac:dyDescent="0.2">
      <c r="A301" s="106"/>
      <c r="B301" s="280" t="s">
        <v>692</v>
      </c>
      <c r="C301" s="280"/>
      <c r="D301" s="280"/>
      <c r="E301" s="280"/>
      <c r="F301" s="280"/>
      <c r="G301" s="281" t="s">
        <v>693</v>
      </c>
      <c r="H301" s="281"/>
      <c r="I301" s="281"/>
      <c r="J301" s="281"/>
      <c r="K301" s="281"/>
      <c r="L301" s="281"/>
      <c r="M301" s="281"/>
      <c r="N301" s="281"/>
      <c r="O301" s="281"/>
      <c r="P301" s="281"/>
      <c r="Q301" s="281"/>
      <c r="R301" s="282" t="s">
        <v>694</v>
      </c>
      <c r="S301" s="282"/>
      <c r="T301" s="283">
        <v>0</v>
      </c>
      <c r="U301" s="283"/>
      <c r="V301" s="283"/>
      <c r="W301" s="283"/>
      <c r="X301" s="283">
        <v>0</v>
      </c>
      <c r="Y301" s="283"/>
      <c r="Z301" s="283">
        <v>0</v>
      </c>
      <c r="AA301" s="283"/>
      <c r="AB301" s="283"/>
      <c r="AC301" s="283"/>
      <c r="AD301" s="134" t="s">
        <v>473</v>
      </c>
      <c r="AE301" s="134" t="s">
        <v>473</v>
      </c>
    </row>
    <row r="302" spans="1:31" x14ac:dyDescent="0.2">
      <c r="A302" s="106"/>
      <c r="B302" s="280" t="s">
        <v>695</v>
      </c>
      <c r="C302" s="280"/>
      <c r="D302" s="280"/>
      <c r="E302" s="280"/>
      <c r="F302" s="280"/>
      <c r="G302" s="281" t="s">
        <v>696</v>
      </c>
      <c r="H302" s="281"/>
      <c r="I302" s="281"/>
      <c r="J302" s="281"/>
      <c r="K302" s="281"/>
      <c r="L302" s="281"/>
      <c r="M302" s="281"/>
      <c r="N302" s="281"/>
      <c r="O302" s="281"/>
      <c r="P302" s="281"/>
      <c r="Q302" s="281"/>
      <c r="R302" s="282" t="s">
        <v>697</v>
      </c>
      <c r="S302" s="282"/>
      <c r="T302" s="283">
        <v>0</v>
      </c>
      <c r="U302" s="283"/>
      <c r="V302" s="283"/>
      <c r="W302" s="283"/>
      <c r="X302" s="283">
        <v>0</v>
      </c>
      <c r="Y302" s="283"/>
      <c r="Z302" s="283">
        <v>0</v>
      </c>
      <c r="AA302" s="283"/>
      <c r="AB302" s="283"/>
      <c r="AC302" s="283"/>
      <c r="AD302" s="134" t="s">
        <v>473</v>
      </c>
      <c r="AE302" s="134" t="s">
        <v>473</v>
      </c>
    </row>
    <row r="303" spans="1:31" x14ac:dyDescent="0.2">
      <c r="A303" s="106"/>
      <c r="B303" s="280" t="s">
        <v>698</v>
      </c>
      <c r="C303" s="280"/>
      <c r="D303" s="280"/>
      <c r="E303" s="280"/>
      <c r="F303" s="280"/>
      <c r="G303" s="281" t="s">
        <v>422</v>
      </c>
      <c r="H303" s="281"/>
      <c r="I303" s="281"/>
      <c r="J303" s="281"/>
      <c r="K303" s="281"/>
      <c r="L303" s="281"/>
      <c r="M303" s="281"/>
      <c r="N303" s="281"/>
      <c r="O303" s="281"/>
      <c r="P303" s="281"/>
      <c r="Q303" s="281"/>
      <c r="R303" s="282" t="s">
        <v>699</v>
      </c>
      <c r="S303" s="282"/>
      <c r="T303" s="283">
        <v>0</v>
      </c>
      <c r="U303" s="283"/>
      <c r="V303" s="283"/>
      <c r="W303" s="283"/>
      <c r="X303" s="283">
        <v>1156856.3999999999</v>
      </c>
      <c r="Y303" s="283"/>
      <c r="Z303" s="283">
        <v>1156856.3999999999</v>
      </c>
      <c r="AA303" s="283"/>
      <c r="AB303" s="283"/>
      <c r="AC303" s="283"/>
      <c r="AD303" s="134" t="s">
        <v>473</v>
      </c>
      <c r="AE303" s="134" t="s">
        <v>474</v>
      </c>
    </row>
    <row r="304" spans="1:31" x14ac:dyDescent="0.2">
      <c r="A304" s="106"/>
      <c r="B304" s="280" t="s">
        <v>700</v>
      </c>
      <c r="C304" s="280"/>
      <c r="D304" s="280"/>
      <c r="E304" s="280"/>
      <c r="F304" s="280"/>
      <c r="G304" s="281" t="s">
        <v>701</v>
      </c>
      <c r="H304" s="281"/>
      <c r="I304" s="281"/>
      <c r="J304" s="281"/>
      <c r="K304" s="281"/>
      <c r="L304" s="281"/>
      <c r="M304" s="281"/>
      <c r="N304" s="281"/>
      <c r="O304" s="281"/>
      <c r="P304" s="281"/>
      <c r="Q304" s="281"/>
      <c r="R304" s="282" t="s">
        <v>702</v>
      </c>
      <c r="S304" s="282"/>
      <c r="T304" s="283">
        <v>0</v>
      </c>
      <c r="U304" s="283"/>
      <c r="V304" s="283"/>
      <c r="W304" s="283"/>
      <c r="X304" s="283">
        <v>0</v>
      </c>
      <c r="Y304" s="283"/>
      <c r="Z304" s="283">
        <v>0</v>
      </c>
      <c r="AA304" s="283"/>
      <c r="AB304" s="283"/>
      <c r="AC304" s="283"/>
      <c r="AD304" s="134" t="s">
        <v>473</v>
      </c>
      <c r="AE304" s="134" t="s">
        <v>473</v>
      </c>
    </row>
    <row r="305" spans="1:31" x14ac:dyDescent="0.2">
      <c r="A305" s="106"/>
      <c r="B305" s="280" t="s">
        <v>703</v>
      </c>
      <c r="C305" s="280"/>
      <c r="D305" s="280"/>
      <c r="E305" s="280"/>
      <c r="F305" s="280"/>
      <c r="G305" s="281" t="s">
        <v>704</v>
      </c>
      <c r="H305" s="281"/>
      <c r="I305" s="281"/>
      <c r="J305" s="281"/>
      <c r="K305" s="281"/>
      <c r="L305" s="281"/>
      <c r="M305" s="281"/>
      <c r="N305" s="281"/>
      <c r="O305" s="281"/>
      <c r="P305" s="281"/>
      <c r="Q305" s="281"/>
      <c r="R305" s="282" t="s">
        <v>705</v>
      </c>
      <c r="S305" s="282"/>
      <c r="T305" s="283">
        <v>0</v>
      </c>
      <c r="U305" s="283"/>
      <c r="V305" s="283"/>
      <c r="W305" s="283"/>
      <c r="X305" s="283">
        <v>0</v>
      </c>
      <c r="Y305" s="283"/>
      <c r="Z305" s="283">
        <v>0</v>
      </c>
      <c r="AA305" s="283"/>
      <c r="AB305" s="283"/>
      <c r="AC305" s="283"/>
      <c r="AD305" s="134" t="s">
        <v>473</v>
      </c>
      <c r="AE305" s="134" t="s">
        <v>473</v>
      </c>
    </row>
    <row r="306" spans="1:31" x14ac:dyDescent="0.2">
      <c r="A306" s="106"/>
      <c r="B306" s="280" t="s">
        <v>706</v>
      </c>
      <c r="C306" s="280"/>
      <c r="D306" s="280"/>
      <c r="E306" s="280"/>
      <c r="F306" s="280"/>
      <c r="G306" s="281" t="s">
        <v>707</v>
      </c>
      <c r="H306" s="281"/>
      <c r="I306" s="281"/>
      <c r="J306" s="281"/>
      <c r="K306" s="281"/>
      <c r="L306" s="281"/>
      <c r="M306" s="281"/>
      <c r="N306" s="281"/>
      <c r="O306" s="281"/>
      <c r="P306" s="281"/>
      <c r="Q306" s="281"/>
      <c r="R306" s="282" t="s">
        <v>708</v>
      </c>
      <c r="S306" s="282"/>
      <c r="T306" s="283">
        <v>0</v>
      </c>
      <c r="U306" s="283"/>
      <c r="V306" s="283"/>
      <c r="W306" s="283"/>
      <c r="X306" s="283">
        <v>0</v>
      </c>
      <c r="Y306" s="283"/>
      <c r="Z306" s="283">
        <v>341848</v>
      </c>
      <c r="AA306" s="283"/>
      <c r="AB306" s="283"/>
      <c r="AC306" s="283"/>
      <c r="AD306" s="134" t="s">
        <v>473</v>
      </c>
      <c r="AE306" s="134" t="s">
        <v>473</v>
      </c>
    </row>
    <row r="307" spans="1:31" x14ac:dyDescent="0.2">
      <c r="A307" s="106"/>
      <c r="B307" s="280" t="s">
        <v>709</v>
      </c>
      <c r="C307" s="280"/>
      <c r="D307" s="280"/>
      <c r="E307" s="280"/>
      <c r="F307" s="280"/>
      <c r="G307" s="281" t="s">
        <v>710</v>
      </c>
      <c r="H307" s="281"/>
      <c r="I307" s="281"/>
      <c r="J307" s="281"/>
      <c r="K307" s="281"/>
      <c r="L307" s="281"/>
      <c r="M307" s="281"/>
      <c r="N307" s="281"/>
      <c r="O307" s="281"/>
      <c r="P307" s="281"/>
      <c r="Q307" s="281"/>
      <c r="R307" s="282" t="s">
        <v>711</v>
      </c>
      <c r="S307" s="282"/>
      <c r="T307" s="283">
        <v>0</v>
      </c>
      <c r="U307" s="283"/>
      <c r="V307" s="283"/>
      <c r="W307" s="283"/>
      <c r="X307" s="283">
        <v>0</v>
      </c>
      <c r="Y307" s="283"/>
      <c r="Z307" s="283">
        <v>0</v>
      </c>
      <c r="AA307" s="283"/>
      <c r="AB307" s="283"/>
      <c r="AC307" s="283"/>
      <c r="AD307" s="134" t="s">
        <v>473</v>
      </c>
      <c r="AE307" s="134" t="s">
        <v>473</v>
      </c>
    </row>
    <row r="308" spans="1:31" x14ac:dyDescent="0.2">
      <c r="A308" s="106"/>
      <c r="B308" s="280" t="s">
        <v>712</v>
      </c>
      <c r="C308" s="280"/>
      <c r="D308" s="280"/>
      <c r="E308" s="280"/>
      <c r="F308" s="280"/>
      <c r="G308" s="281" t="s">
        <v>713</v>
      </c>
      <c r="H308" s="281"/>
      <c r="I308" s="281"/>
      <c r="J308" s="281"/>
      <c r="K308" s="281"/>
      <c r="L308" s="281"/>
      <c r="M308" s="281"/>
      <c r="N308" s="281"/>
      <c r="O308" s="281"/>
      <c r="P308" s="281"/>
      <c r="Q308" s="281"/>
      <c r="R308" s="282" t="s">
        <v>714</v>
      </c>
      <c r="S308" s="282"/>
      <c r="T308" s="283">
        <v>0</v>
      </c>
      <c r="U308" s="283"/>
      <c r="V308" s="283"/>
      <c r="W308" s="283"/>
      <c r="X308" s="283">
        <v>0</v>
      </c>
      <c r="Y308" s="283"/>
      <c r="Z308" s="283">
        <v>0</v>
      </c>
      <c r="AA308" s="283"/>
      <c r="AB308" s="283"/>
      <c r="AC308" s="283"/>
      <c r="AD308" s="134" t="s">
        <v>473</v>
      </c>
      <c r="AE308" s="134" t="s">
        <v>473</v>
      </c>
    </row>
    <row r="309" spans="1:31" ht="13.5" thickBot="1" x14ac:dyDescent="0.25">
      <c r="A309" s="106"/>
      <c r="B309" s="276" t="s">
        <v>715</v>
      </c>
      <c r="C309" s="276"/>
      <c r="D309" s="276"/>
      <c r="E309" s="276"/>
      <c r="F309" s="276"/>
      <c r="G309" s="277" t="s">
        <v>716</v>
      </c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8" t="s">
        <v>717</v>
      </c>
      <c r="S309" s="278"/>
      <c r="T309" s="279">
        <v>0</v>
      </c>
      <c r="U309" s="279"/>
      <c r="V309" s="279"/>
      <c r="W309" s="279"/>
      <c r="X309" s="279">
        <v>0</v>
      </c>
      <c r="Y309" s="279"/>
      <c r="Z309" s="279">
        <v>0</v>
      </c>
      <c r="AA309" s="279"/>
      <c r="AB309" s="279"/>
      <c r="AC309" s="279"/>
      <c r="AD309" s="134" t="s">
        <v>473</v>
      </c>
      <c r="AE309" s="134" t="s">
        <v>473</v>
      </c>
    </row>
    <row r="310" spans="1:31" ht="13.5" thickBot="1" x14ac:dyDescent="0.25">
      <c r="A310" s="294" t="s">
        <v>718</v>
      </c>
      <c r="B310" s="294"/>
      <c r="C310" s="294"/>
      <c r="D310" s="294"/>
      <c r="E310" s="294"/>
      <c r="F310" s="294"/>
      <c r="G310" s="294"/>
      <c r="H310" s="294"/>
      <c r="I310" s="294"/>
      <c r="J310" s="294"/>
      <c r="K310" s="294"/>
      <c r="L310" s="294"/>
      <c r="M310" s="294"/>
      <c r="N310" s="294"/>
      <c r="O310" s="294"/>
      <c r="P310" s="294"/>
      <c r="Q310" s="294"/>
      <c r="R310" s="295" t="s">
        <v>719</v>
      </c>
      <c r="S310" s="295"/>
      <c r="T310" s="296">
        <v>237988821</v>
      </c>
      <c r="U310" s="296"/>
      <c r="V310" s="296"/>
      <c r="W310" s="296"/>
      <c r="X310" s="296">
        <v>270021634.56999999</v>
      </c>
      <c r="Y310" s="296"/>
      <c r="Z310" s="296">
        <v>299593028.22000003</v>
      </c>
      <c r="AA310" s="296"/>
      <c r="AB310" s="296"/>
      <c r="AC310" s="296"/>
      <c r="AD310" s="140" t="s">
        <v>1290</v>
      </c>
      <c r="AE310" s="140" t="s">
        <v>1291</v>
      </c>
    </row>
    <row r="311" spans="1:31" x14ac:dyDescent="0.2">
      <c r="A311" s="227"/>
      <c r="B311" s="227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7"/>
      <c r="AA311" s="227"/>
      <c r="AB311" s="227"/>
      <c r="AC311" s="227"/>
      <c r="AD311" s="227"/>
      <c r="AE311" s="227"/>
    </row>
    <row r="312" spans="1:31" x14ac:dyDescent="0.2">
      <c r="A312" s="266"/>
      <c r="B312" s="266"/>
      <c r="C312" s="163" t="s">
        <v>720</v>
      </c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228" t="s">
        <v>721</v>
      </c>
      <c r="S312" s="228"/>
      <c r="T312" s="183">
        <v>210114577</v>
      </c>
      <c r="U312" s="183"/>
      <c r="V312" s="183"/>
      <c r="W312" s="183"/>
      <c r="X312" s="183">
        <v>224837436.58000001</v>
      </c>
      <c r="Y312" s="183"/>
      <c r="Z312" s="183">
        <v>500707985.24000001</v>
      </c>
      <c r="AA312" s="183"/>
      <c r="AB312" s="183"/>
      <c r="AC312" s="183"/>
      <c r="AD312" s="142" t="s">
        <v>1250</v>
      </c>
      <c r="AE312" s="142" t="s">
        <v>1251</v>
      </c>
    </row>
    <row r="313" spans="1:31" ht="13.5" thickBot="1" x14ac:dyDescent="0.25">
      <c r="A313" s="271"/>
      <c r="B313" s="271"/>
      <c r="C313" s="172" t="s">
        <v>722</v>
      </c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226" t="s">
        <v>723</v>
      </c>
      <c r="S313" s="226"/>
      <c r="T313" s="250">
        <v>94346000</v>
      </c>
      <c r="U313" s="250"/>
      <c r="V313" s="250"/>
      <c r="W313" s="250"/>
      <c r="X313" s="250">
        <v>128848740.29000001</v>
      </c>
      <c r="Y313" s="250"/>
      <c r="Z313" s="250">
        <v>66984681.829999998</v>
      </c>
      <c r="AA313" s="250"/>
      <c r="AB313" s="250"/>
      <c r="AC313" s="250"/>
      <c r="AD313" s="142" t="s">
        <v>1272</v>
      </c>
      <c r="AE313" s="142" t="s">
        <v>1273</v>
      </c>
    </row>
    <row r="314" spans="1:31" ht="13.5" thickBot="1" x14ac:dyDescent="0.25">
      <c r="A314" s="177" t="s">
        <v>724</v>
      </c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298" t="s">
        <v>725</v>
      </c>
      <c r="S314" s="298"/>
      <c r="T314" s="251">
        <v>304460577</v>
      </c>
      <c r="U314" s="251"/>
      <c r="V314" s="251"/>
      <c r="W314" s="251"/>
      <c r="X314" s="251">
        <v>353686176.87</v>
      </c>
      <c r="Y314" s="251"/>
      <c r="Z314" s="251">
        <v>567692667.07000005</v>
      </c>
      <c r="AA314" s="251"/>
      <c r="AB314" s="251"/>
      <c r="AC314" s="251"/>
      <c r="AD314" s="141" t="s">
        <v>1274</v>
      </c>
      <c r="AE314" s="141" t="s">
        <v>1275</v>
      </c>
    </row>
    <row r="315" spans="1:31" ht="13.5" thickBot="1" x14ac:dyDescent="0.25">
      <c r="A315" s="299" t="s">
        <v>726</v>
      </c>
      <c r="B315" s="299"/>
      <c r="C315" s="299"/>
      <c r="D315" s="299"/>
      <c r="E315" s="299"/>
      <c r="F315" s="299"/>
      <c r="G315" s="299"/>
      <c r="H315" s="299"/>
      <c r="I315" s="299"/>
      <c r="J315" s="299"/>
      <c r="K315" s="299"/>
      <c r="L315" s="299"/>
      <c r="M315" s="299"/>
      <c r="N315" s="299"/>
      <c r="O315" s="299"/>
      <c r="P315" s="299"/>
      <c r="Q315" s="299"/>
      <c r="R315" s="300" t="s">
        <v>727</v>
      </c>
      <c r="S315" s="300"/>
      <c r="T315" s="301">
        <v>0</v>
      </c>
      <c r="U315" s="301"/>
      <c r="V315" s="301"/>
      <c r="W315" s="301"/>
      <c r="X315" s="301">
        <v>0</v>
      </c>
      <c r="Y315" s="301"/>
      <c r="Z315" s="301">
        <v>295154784.95999998</v>
      </c>
      <c r="AA315" s="301"/>
      <c r="AB315" s="301"/>
      <c r="AC315" s="301"/>
      <c r="AD315" s="138" t="s">
        <v>473</v>
      </c>
      <c r="AE315" s="138" t="s">
        <v>473</v>
      </c>
    </row>
    <row r="316" spans="1:31" x14ac:dyDescent="0.2">
      <c r="A316" s="214"/>
      <c r="B316" s="214"/>
      <c r="C316" s="165" t="s">
        <v>655</v>
      </c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</row>
    <row r="317" spans="1:31" x14ac:dyDescent="0.2">
      <c r="A317" s="106"/>
      <c r="B317" s="284" t="s">
        <v>728</v>
      </c>
      <c r="C317" s="284"/>
      <c r="D317" s="284"/>
      <c r="E317" s="284"/>
      <c r="F317" s="284"/>
      <c r="G317" s="285" t="s">
        <v>729</v>
      </c>
      <c r="H317" s="285"/>
      <c r="I317" s="285"/>
      <c r="J317" s="285"/>
      <c r="K317" s="285"/>
      <c r="L317" s="285"/>
      <c r="M317" s="285"/>
      <c r="N317" s="285"/>
      <c r="O317" s="285"/>
      <c r="P317" s="285"/>
      <c r="Q317" s="285"/>
      <c r="R317" s="286" t="s">
        <v>730</v>
      </c>
      <c r="S317" s="286"/>
      <c r="T317" s="287">
        <v>0</v>
      </c>
      <c r="U317" s="287"/>
      <c r="V317" s="287"/>
      <c r="W317" s="287"/>
      <c r="X317" s="287">
        <v>15000</v>
      </c>
      <c r="Y317" s="287"/>
      <c r="Z317" s="287">
        <v>15000</v>
      </c>
      <c r="AA317" s="287"/>
      <c r="AB317" s="287"/>
      <c r="AC317" s="287"/>
      <c r="AD317" s="134" t="s">
        <v>473</v>
      </c>
      <c r="AE317" s="134" t="s">
        <v>474</v>
      </c>
    </row>
    <row r="318" spans="1:31" x14ac:dyDescent="0.2">
      <c r="A318" s="106"/>
      <c r="B318" s="280" t="s">
        <v>731</v>
      </c>
      <c r="C318" s="280"/>
      <c r="D318" s="280"/>
      <c r="E318" s="280"/>
      <c r="F318" s="280"/>
      <c r="G318" s="281" t="s">
        <v>732</v>
      </c>
      <c r="H318" s="281"/>
      <c r="I318" s="281"/>
      <c r="J318" s="281"/>
      <c r="K318" s="281"/>
      <c r="L318" s="281"/>
      <c r="M318" s="281"/>
      <c r="N318" s="281"/>
      <c r="O318" s="281"/>
      <c r="P318" s="281"/>
      <c r="Q318" s="281"/>
      <c r="R318" s="282" t="s">
        <v>733</v>
      </c>
      <c r="S318" s="282"/>
      <c r="T318" s="283">
        <v>0</v>
      </c>
      <c r="U318" s="283"/>
      <c r="V318" s="283"/>
      <c r="W318" s="283"/>
      <c r="X318" s="283">
        <v>0</v>
      </c>
      <c r="Y318" s="283"/>
      <c r="Z318" s="283">
        <v>0</v>
      </c>
      <c r="AA318" s="283"/>
      <c r="AB318" s="283"/>
      <c r="AC318" s="283"/>
      <c r="AD318" s="134" t="s">
        <v>473</v>
      </c>
      <c r="AE318" s="134" t="s">
        <v>473</v>
      </c>
    </row>
    <row r="319" spans="1:31" x14ac:dyDescent="0.2">
      <c r="A319" s="106"/>
      <c r="B319" s="280" t="s">
        <v>734</v>
      </c>
      <c r="C319" s="280"/>
      <c r="D319" s="280"/>
      <c r="E319" s="280"/>
      <c r="F319" s="280"/>
      <c r="G319" s="281" t="s">
        <v>735</v>
      </c>
      <c r="H319" s="281"/>
      <c r="I319" s="281"/>
      <c r="J319" s="281"/>
      <c r="K319" s="281"/>
      <c r="L319" s="281"/>
      <c r="M319" s="281"/>
      <c r="N319" s="281"/>
      <c r="O319" s="281"/>
      <c r="P319" s="281"/>
      <c r="Q319" s="281"/>
      <c r="R319" s="282" t="s">
        <v>736</v>
      </c>
      <c r="S319" s="282"/>
      <c r="T319" s="283">
        <v>0</v>
      </c>
      <c r="U319" s="283"/>
      <c r="V319" s="283"/>
      <c r="W319" s="283"/>
      <c r="X319" s="283">
        <v>0</v>
      </c>
      <c r="Y319" s="283"/>
      <c r="Z319" s="283">
        <v>0</v>
      </c>
      <c r="AA319" s="283"/>
      <c r="AB319" s="283"/>
      <c r="AC319" s="283"/>
      <c r="AD319" s="134" t="s">
        <v>473</v>
      </c>
      <c r="AE319" s="134" t="s">
        <v>473</v>
      </c>
    </row>
    <row r="320" spans="1:31" x14ac:dyDescent="0.2">
      <c r="A320" s="106"/>
      <c r="B320" s="280" t="s">
        <v>737</v>
      </c>
      <c r="C320" s="280"/>
      <c r="D320" s="280"/>
      <c r="E320" s="280"/>
      <c r="F320" s="280"/>
      <c r="G320" s="281" t="s">
        <v>738</v>
      </c>
      <c r="H320" s="281"/>
      <c r="I320" s="281"/>
      <c r="J320" s="281"/>
      <c r="K320" s="281"/>
      <c r="L320" s="281"/>
      <c r="M320" s="281"/>
      <c r="N320" s="281"/>
      <c r="O320" s="281"/>
      <c r="P320" s="281"/>
      <c r="Q320" s="281"/>
      <c r="R320" s="282" t="s">
        <v>739</v>
      </c>
      <c r="S320" s="282"/>
      <c r="T320" s="283">
        <v>75000</v>
      </c>
      <c r="U320" s="283"/>
      <c r="V320" s="283"/>
      <c r="W320" s="283"/>
      <c r="X320" s="283">
        <v>75000</v>
      </c>
      <c r="Y320" s="283"/>
      <c r="Z320" s="283">
        <v>74217</v>
      </c>
      <c r="AA320" s="283"/>
      <c r="AB320" s="283"/>
      <c r="AC320" s="283"/>
      <c r="AD320" s="134" t="s">
        <v>1217</v>
      </c>
      <c r="AE320" s="134" t="s">
        <v>1217</v>
      </c>
    </row>
    <row r="321" spans="1:31" x14ac:dyDescent="0.2">
      <c r="A321" s="106"/>
      <c r="B321" s="280" t="s">
        <v>740</v>
      </c>
      <c r="C321" s="280"/>
      <c r="D321" s="280"/>
      <c r="E321" s="280"/>
      <c r="F321" s="280"/>
      <c r="G321" s="281" t="s">
        <v>383</v>
      </c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2" t="s">
        <v>741</v>
      </c>
      <c r="S321" s="282"/>
      <c r="T321" s="283">
        <v>0</v>
      </c>
      <c r="U321" s="283"/>
      <c r="V321" s="283"/>
      <c r="W321" s="283"/>
      <c r="X321" s="283">
        <v>0</v>
      </c>
      <c r="Y321" s="283"/>
      <c r="Z321" s="283">
        <v>915735</v>
      </c>
      <c r="AA321" s="283"/>
      <c r="AB321" s="283"/>
      <c r="AC321" s="283"/>
      <c r="AD321" s="134" t="s">
        <v>473</v>
      </c>
      <c r="AE321" s="134" t="s">
        <v>473</v>
      </c>
    </row>
    <row r="322" spans="1:31" x14ac:dyDescent="0.2">
      <c r="A322" s="106"/>
      <c r="B322" s="280" t="s">
        <v>742</v>
      </c>
      <c r="C322" s="280"/>
      <c r="D322" s="280"/>
      <c r="E322" s="280"/>
      <c r="F322" s="280"/>
      <c r="G322" s="281" t="s">
        <v>743</v>
      </c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2" t="s">
        <v>744</v>
      </c>
      <c r="S322" s="282"/>
      <c r="T322" s="283">
        <v>0</v>
      </c>
      <c r="U322" s="283"/>
      <c r="V322" s="283"/>
      <c r="W322" s="283"/>
      <c r="X322" s="283">
        <v>0</v>
      </c>
      <c r="Y322" s="283"/>
      <c r="Z322" s="283">
        <v>0</v>
      </c>
      <c r="AA322" s="283"/>
      <c r="AB322" s="283"/>
      <c r="AC322" s="283"/>
      <c r="AD322" s="134" t="s">
        <v>473</v>
      </c>
      <c r="AE322" s="134" t="s">
        <v>473</v>
      </c>
    </row>
    <row r="323" spans="1:31" x14ac:dyDescent="0.2">
      <c r="A323" s="106"/>
      <c r="B323" s="280" t="s">
        <v>745</v>
      </c>
      <c r="C323" s="280"/>
      <c r="D323" s="280"/>
      <c r="E323" s="280"/>
      <c r="F323" s="280"/>
      <c r="G323" s="281" t="s">
        <v>283</v>
      </c>
      <c r="H323" s="281"/>
      <c r="I323" s="281"/>
      <c r="J323" s="281"/>
      <c r="K323" s="281"/>
      <c r="L323" s="281"/>
      <c r="M323" s="281"/>
      <c r="N323" s="281"/>
      <c r="O323" s="281"/>
      <c r="P323" s="281"/>
      <c r="Q323" s="281"/>
      <c r="R323" s="282" t="s">
        <v>746</v>
      </c>
      <c r="S323" s="282"/>
      <c r="T323" s="283">
        <v>0</v>
      </c>
      <c r="U323" s="283"/>
      <c r="V323" s="283"/>
      <c r="W323" s="283"/>
      <c r="X323" s="283">
        <v>0</v>
      </c>
      <c r="Y323" s="283"/>
      <c r="Z323" s="283">
        <v>294239049.95999998</v>
      </c>
      <c r="AA323" s="283"/>
      <c r="AB323" s="283"/>
      <c r="AC323" s="283"/>
      <c r="AD323" s="134" t="s">
        <v>473</v>
      </c>
      <c r="AE323" s="134" t="s">
        <v>473</v>
      </c>
    </row>
    <row r="324" spans="1:31" ht="22.5" customHeight="1" x14ac:dyDescent="0.2">
      <c r="A324" s="106"/>
      <c r="B324" s="280" t="s">
        <v>932</v>
      </c>
      <c r="C324" s="280"/>
      <c r="D324" s="280"/>
      <c r="E324" s="280"/>
      <c r="F324" s="280"/>
      <c r="G324" s="281" t="s">
        <v>931</v>
      </c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2" t="s">
        <v>930</v>
      </c>
      <c r="S324" s="282"/>
      <c r="T324" s="283">
        <v>0</v>
      </c>
      <c r="U324" s="283"/>
      <c r="V324" s="283"/>
      <c r="W324" s="283"/>
      <c r="X324" s="283">
        <v>0</v>
      </c>
      <c r="Y324" s="283"/>
      <c r="Z324" s="283">
        <v>0</v>
      </c>
      <c r="AA324" s="283"/>
      <c r="AB324" s="283"/>
      <c r="AC324" s="283"/>
      <c r="AD324" s="134" t="s">
        <v>473</v>
      </c>
      <c r="AE324" s="134" t="s">
        <v>473</v>
      </c>
    </row>
    <row r="325" spans="1:31" x14ac:dyDescent="0.2">
      <c r="A325" s="106"/>
      <c r="B325" s="280" t="s">
        <v>1292</v>
      </c>
      <c r="C325" s="280"/>
      <c r="D325" s="280"/>
      <c r="E325" s="280"/>
      <c r="F325" s="280"/>
      <c r="G325" s="281" t="s">
        <v>1293</v>
      </c>
      <c r="H325" s="281"/>
      <c r="I325" s="281"/>
      <c r="J325" s="281"/>
      <c r="K325" s="281"/>
      <c r="L325" s="281"/>
      <c r="M325" s="281"/>
      <c r="N325" s="281"/>
      <c r="O325" s="281"/>
      <c r="P325" s="281"/>
      <c r="Q325" s="281"/>
      <c r="R325" s="282" t="s">
        <v>1294</v>
      </c>
      <c r="S325" s="282"/>
      <c r="T325" s="283">
        <v>0</v>
      </c>
      <c r="U325" s="283"/>
      <c r="V325" s="283"/>
      <c r="W325" s="283"/>
      <c r="X325" s="283">
        <v>0</v>
      </c>
      <c r="Y325" s="283"/>
      <c r="Z325" s="283">
        <v>0</v>
      </c>
      <c r="AA325" s="283"/>
      <c r="AB325" s="283"/>
      <c r="AC325" s="283"/>
      <c r="AD325" s="134" t="s">
        <v>473</v>
      </c>
      <c r="AE325" s="134" t="s">
        <v>473</v>
      </c>
    </row>
    <row r="326" spans="1:31" x14ac:dyDescent="0.2">
      <c r="A326" s="106"/>
      <c r="B326" s="280" t="s">
        <v>747</v>
      </c>
      <c r="C326" s="280"/>
      <c r="D326" s="280"/>
      <c r="E326" s="280"/>
      <c r="F326" s="280"/>
      <c r="G326" s="281" t="s">
        <v>748</v>
      </c>
      <c r="H326" s="281"/>
      <c r="I326" s="281"/>
      <c r="J326" s="281"/>
      <c r="K326" s="281"/>
      <c r="L326" s="281"/>
      <c r="M326" s="281"/>
      <c r="N326" s="281"/>
      <c r="O326" s="281"/>
      <c r="P326" s="281"/>
      <c r="Q326" s="281"/>
      <c r="R326" s="282" t="s">
        <v>749</v>
      </c>
      <c r="S326" s="282"/>
      <c r="T326" s="283">
        <v>0</v>
      </c>
      <c r="U326" s="283"/>
      <c r="V326" s="283"/>
      <c r="W326" s="283"/>
      <c r="X326" s="283">
        <v>0</v>
      </c>
      <c r="Y326" s="283"/>
      <c r="Z326" s="283">
        <v>0</v>
      </c>
      <c r="AA326" s="283"/>
      <c r="AB326" s="283"/>
      <c r="AC326" s="283"/>
      <c r="AD326" s="134" t="s">
        <v>473</v>
      </c>
      <c r="AE326" s="134" t="s">
        <v>473</v>
      </c>
    </row>
    <row r="327" spans="1:31" ht="22.5" customHeight="1" x14ac:dyDescent="0.2">
      <c r="A327" s="106"/>
      <c r="B327" s="280" t="s">
        <v>750</v>
      </c>
      <c r="C327" s="280"/>
      <c r="D327" s="280"/>
      <c r="E327" s="280"/>
      <c r="F327" s="280"/>
      <c r="G327" s="281" t="s">
        <v>384</v>
      </c>
      <c r="H327" s="281"/>
      <c r="I327" s="281"/>
      <c r="J327" s="281"/>
      <c r="K327" s="281"/>
      <c r="L327" s="281"/>
      <c r="M327" s="281"/>
      <c r="N327" s="281"/>
      <c r="O327" s="281"/>
      <c r="P327" s="281"/>
      <c r="Q327" s="281"/>
      <c r="R327" s="282" t="s">
        <v>751</v>
      </c>
      <c r="S327" s="282"/>
      <c r="T327" s="283">
        <v>0</v>
      </c>
      <c r="U327" s="283"/>
      <c r="V327" s="283"/>
      <c r="W327" s="283"/>
      <c r="X327" s="283">
        <v>4873.5</v>
      </c>
      <c r="Y327" s="283"/>
      <c r="Z327" s="283">
        <v>4873.5</v>
      </c>
      <c r="AA327" s="283"/>
      <c r="AB327" s="283"/>
      <c r="AC327" s="283"/>
      <c r="AD327" s="134" t="s">
        <v>473</v>
      </c>
      <c r="AE327" s="134" t="s">
        <v>474</v>
      </c>
    </row>
    <row r="328" spans="1:31" x14ac:dyDescent="0.2">
      <c r="A328" s="106"/>
      <c r="B328" s="280" t="s">
        <v>752</v>
      </c>
      <c r="C328" s="280"/>
      <c r="D328" s="280"/>
      <c r="E328" s="280"/>
      <c r="F328" s="280"/>
      <c r="G328" s="281" t="s">
        <v>753</v>
      </c>
      <c r="H328" s="281"/>
      <c r="I328" s="281"/>
      <c r="J328" s="281"/>
      <c r="K328" s="281"/>
      <c r="L328" s="281"/>
      <c r="M328" s="281"/>
      <c r="N328" s="281"/>
      <c r="O328" s="281"/>
      <c r="P328" s="281"/>
      <c r="Q328" s="281"/>
      <c r="R328" s="282" t="s">
        <v>754</v>
      </c>
      <c r="S328" s="282"/>
      <c r="T328" s="283">
        <v>0</v>
      </c>
      <c r="U328" s="283"/>
      <c r="V328" s="283"/>
      <c r="W328" s="283"/>
      <c r="X328" s="283">
        <v>0</v>
      </c>
      <c r="Y328" s="283"/>
      <c r="Z328" s="283">
        <v>0</v>
      </c>
      <c r="AA328" s="283"/>
      <c r="AB328" s="283"/>
      <c r="AC328" s="283"/>
      <c r="AD328" s="134" t="s">
        <v>473</v>
      </c>
      <c r="AE328" s="134" t="s">
        <v>473</v>
      </c>
    </row>
    <row r="329" spans="1:31" ht="22.5" customHeight="1" x14ac:dyDescent="0.2">
      <c r="A329" s="106"/>
      <c r="B329" s="280" t="s">
        <v>755</v>
      </c>
      <c r="C329" s="280"/>
      <c r="D329" s="280"/>
      <c r="E329" s="280"/>
      <c r="F329" s="280"/>
      <c r="G329" s="281" t="s">
        <v>756</v>
      </c>
      <c r="H329" s="281"/>
      <c r="I329" s="281"/>
      <c r="J329" s="281"/>
      <c r="K329" s="281"/>
      <c r="L329" s="281"/>
      <c r="M329" s="281"/>
      <c r="N329" s="281"/>
      <c r="O329" s="281"/>
      <c r="P329" s="281"/>
      <c r="Q329" s="281"/>
      <c r="R329" s="282" t="s">
        <v>757</v>
      </c>
      <c r="S329" s="282"/>
      <c r="T329" s="283">
        <v>0</v>
      </c>
      <c r="U329" s="283"/>
      <c r="V329" s="283"/>
      <c r="W329" s="283"/>
      <c r="X329" s="283">
        <v>0</v>
      </c>
      <c r="Y329" s="283"/>
      <c r="Z329" s="283">
        <v>0</v>
      </c>
      <c r="AA329" s="283"/>
      <c r="AB329" s="283"/>
      <c r="AC329" s="283"/>
      <c r="AD329" s="134" t="s">
        <v>473</v>
      </c>
      <c r="AE329" s="134" t="s">
        <v>473</v>
      </c>
    </row>
    <row r="330" spans="1:31" x14ac:dyDescent="0.2">
      <c r="A330" s="106"/>
      <c r="B330" s="280" t="s">
        <v>758</v>
      </c>
      <c r="C330" s="280"/>
      <c r="D330" s="280"/>
      <c r="E330" s="280"/>
      <c r="F330" s="280"/>
      <c r="G330" s="281" t="s">
        <v>759</v>
      </c>
      <c r="H330" s="281"/>
      <c r="I330" s="281"/>
      <c r="J330" s="281"/>
      <c r="K330" s="281"/>
      <c r="L330" s="281"/>
      <c r="M330" s="281"/>
      <c r="N330" s="281"/>
      <c r="O330" s="281"/>
      <c r="P330" s="281"/>
      <c r="Q330" s="281"/>
      <c r="R330" s="282" t="s">
        <v>760</v>
      </c>
      <c r="S330" s="282"/>
      <c r="T330" s="283">
        <v>0</v>
      </c>
      <c r="U330" s="283"/>
      <c r="V330" s="283"/>
      <c r="W330" s="283"/>
      <c r="X330" s="283">
        <v>0</v>
      </c>
      <c r="Y330" s="283"/>
      <c r="Z330" s="283">
        <v>0</v>
      </c>
      <c r="AA330" s="283"/>
      <c r="AB330" s="283"/>
      <c r="AC330" s="283"/>
      <c r="AD330" s="134" t="s">
        <v>473</v>
      </c>
      <c r="AE330" s="134" t="s">
        <v>473</v>
      </c>
    </row>
    <row r="331" spans="1:31" x14ac:dyDescent="0.2">
      <c r="A331" s="106"/>
      <c r="B331" s="280" t="s">
        <v>761</v>
      </c>
      <c r="C331" s="280"/>
      <c r="D331" s="280"/>
      <c r="E331" s="280"/>
      <c r="F331" s="280"/>
      <c r="G331" s="281" t="s">
        <v>762</v>
      </c>
      <c r="H331" s="281"/>
      <c r="I331" s="281"/>
      <c r="J331" s="281"/>
      <c r="K331" s="281"/>
      <c r="L331" s="281"/>
      <c r="M331" s="281"/>
      <c r="N331" s="281"/>
      <c r="O331" s="281"/>
      <c r="P331" s="281"/>
      <c r="Q331" s="281"/>
      <c r="R331" s="282" t="s">
        <v>763</v>
      </c>
      <c r="S331" s="282"/>
      <c r="T331" s="283">
        <v>0</v>
      </c>
      <c r="U331" s="283"/>
      <c r="V331" s="283"/>
      <c r="W331" s="283"/>
      <c r="X331" s="283">
        <v>0</v>
      </c>
      <c r="Y331" s="283"/>
      <c r="Z331" s="283">
        <v>0</v>
      </c>
      <c r="AA331" s="283"/>
      <c r="AB331" s="283"/>
      <c r="AC331" s="283"/>
      <c r="AD331" s="134" t="s">
        <v>473</v>
      </c>
      <c r="AE331" s="134" t="s">
        <v>473</v>
      </c>
    </row>
    <row r="332" spans="1:31" x14ac:dyDescent="0.2">
      <c r="A332" s="106"/>
      <c r="B332" s="280" t="s">
        <v>764</v>
      </c>
      <c r="C332" s="280"/>
      <c r="D332" s="280"/>
      <c r="E332" s="280"/>
      <c r="F332" s="280"/>
      <c r="G332" s="281" t="s">
        <v>765</v>
      </c>
      <c r="H332" s="281"/>
      <c r="I332" s="281"/>
      <c r="J332" s="281"/>
      <c r="K332" s="281"/>
      <c r="L332" s="281"/>
      <c r="M332" s="281"/>
      <c r="N332" s="281"/>
      <c r="O332" s="281"/>
      <c r="P332" s="281"/>
      <c r="Q332" s="281"/>
      <c r="R332" s="282" t="s">
        <v>766</v>
      </c>
      <c r="S332" s="282"/>
      <c r="T332" s="283">
        <v>0</v>
      </c>
      <c r="U332" s="283"/>
      <c r="V332" s="283"/>
      <c r="W332" s="283"/>
      <c r="X332" s="283">
        <v>0</v>
      </c>
      <c r="Y332" s="283"/>
      <c r="Z332" s="283">
        <v>0</v>
      </c>
      <c r="AA332" s="283"/>
      <c r="AB332" s="283"/>
      <c r="AC332" s="283"/>
      <c r="AD332" s="134" t="s">
        <v>473</v>
      </c>
      <c r="AE332" s="134" t="s">
        <v>473</v>
      </c>
    </row>
    <row r="333" spans="1:31" ht="22.5" customHeight="1" x14ac:dyDescent="0.2">
      <c r="A333" s="106"/>
      <c r="B333" s="280" t="s">
        <v>767</v>
      </c>
      <c r="C333" s="280"/>
      <c r="D333" s="280"/>
      <c r="E333" s="280"/>
      <c r="F333" s="280"/>
      <c r="G333" s="281" t="s">
        <v>768</v>
      </c>
      <c r="H333" s="281"/>
      <c r="I333" s="281"/>
      <c r="J333" s="281"/>
      <c r="K333" s="281"/>
      <c r="L333" s="281"/>
      <c r="M333" s="281"/>
      <c r="N333" s="281"/>
      <c r="O333" s="281"/>
      <c r="P333" s="281"/>
      <c r="Q333" s="281"/>
      <c r="R333" s="282" t="s">
        <v>769</v>
      </c>
      <c r="S333" s="282"/>
      <c r="T333" s="283">
        <v>0</v>
      </c>
      <c r="U333" s="283"/>
      <c r="V333" s="283"/>
      <c r="W333" s="283"/>
      <c r="X333" s="283">
        <v>0</v>
      </c>
      <c r="Y333" s="283"/>
      <c r="Z333" s="283">
        <v>0</v>
      </c>
      <c r="AA333" s="283"/>
      <c r="AB333" s="283"/>
      <c r="AC333" s="283"/>
      <c r="AD333" s="134" t="s">
        <v>473</v>
      </c>
      <c r="AE333" s="134" t="s">
        <v>473</v>
      </c>
    </row>
    <row r="334" spans="1:31" x14ac:dyDescent="0.2">
      <c r="A334" s="106"/>
      <c r="B334" s="280" t="s">
        <v>770</v>
      </c>
      <c r="C334" s="280"/>
      <c r="D334" s="280"/>
      <c r="E334" s="280"/>
      <c r="F334" s="280"/>
      <c r="G334" s="281" t="s">
        <v>771</v>
      </c>
      <c r="H334" s="281"/>
      <c r="I334" s="281"/>
      <c r="J334" s="281"/>
      <c r="K334" s="281"/>
      <c r="L334" s="281"/>
      <c r="M334" s="281"/>
      <c r="N334" s="281"/>
      <c r="O334" s="281"/>
      <c r="P334" s="281"/>
      <c r="Q334" s="281"/>
      <c r="R334" s="282" t="s">
        <v>772</v>
      </c>
      <c r="S334" s="282"/>
      <c r="T334" s="283">
        <v>0</v>
      </c>
      <c r="U334" s="283"/>
      <c r="V334" s="283"/>
      <c r="W334" s="283"/>
      <c r="X334" s="283">
        <v>0</v>
      </c>
      <c r="Y334" s="283"/>
      <c r="Z334" s="283">
        <v>0</v>
      </c>
      <c r="AA334" s="283"/>
      <c r="AB334" s="283"/>
      <c r="AC334" s="283"/>
      <c r="AD334" s="134" t="s">
        <v>473</v>
      </c>
      <c r="AE334" s="134" t="s">
        <v>473</v>
      </c>
    </row>
    <row r="335" spans="1:31" x14ac:dyDescent="0.2">
      <c r="A335" s="106"/>
      <c r="B335" s="280" t="s">
        <v>773</v>
      </c>
      <c r="C335" s="280"/>
      <c r="D335" s="280"/>
      <c r="E335" s="280"/>
      <c r="F335" s="280"/>
      <c r="G335" s="281" t="s">
        <v>774</v>
      </c>
      <c r="H335" s="281"/>
      <c r="I335" s="281"/>
      <c r="J335" s="281"/>
      <c r="K335" s="281"/>
      <c r="L335" s="281"/>
      <c r="M335" s="281"/>
      <c r="N335" s="281"/>
      <c r="O335" s="281"/>
      <c r="P335" s="281"/>
      <c r="Q335" s="281"/>
      <c r="R335" s="282" t="s">
        <v>775</v>
      </c>
      <c r="S335" s="282"/>
      <c r="T335" s="283">
        <v>0</v>
      </c>
      <c r="U335" s="283"/>
      <c r="V335" s="283"/>
      <c r="W335" s="283"/>
      <c r="X335" s="283">
        <v>0</v>
      </c>
      <c r="Y335" s="283"/>
      <c r="Z335" s="283">
        <v>0</v>
      </c>
      <c r="AA335" s="283"/>
      <c r="AB335" s="283"/>
      <c r="AC335" s="283"/>
      <c r="AD335" s="134" t="s">
        <v>473</v>
      </c>
      <c r="AE335" s="134" t="s">
        <v>473</v>
      </c>
    </row>
    <row r="336" spans="1:31" x14ac:dyDescent="0.2">
      <c r="A336" s="106"/>
      <c r="B336" s="280" t="s">
        <v>776</v>
      </c>
      <c r="C336" s="280"/>
      <c r="D336" s="280"/>
      <c r="E336" s="280"/>
      <c r="F336" s="280"/>
      <c r="G336" s="281" t="s">
        <v>777</v>
      </c>
      <c r="H336" s="281"/>
      <c r="I336" s="281"/>
      <c r="J336" s="281"/>
      <c r="K336" s="281"/>
      <c r="L336" s="281"/>
      <c r="M336" s="281"/>
      <c r="N336" s="281"/>
      <c r="O336" s="281"/>
      <c r="P336" s="281"/>
      <c r="Q336" s="281"/>
      <c r="R336" s="282" t="s">
        <v>778</v>
      </c>
      <c r="S336" s="282"/>
      <c r="T336" s="283">
        <v>0</v>
      </c>
      <c r="U336" s="283"/>
      <c r="V336" s="283"/>
      <c r="W336" s="283"/>
      <c r="X336" s="283">
        <v>0</v>
      </c>
      <c r="Y336" s="283"/>
      <c r="Z336" s="283">
        <v>0</v>
      </c>
      <c r="AA336" s="283"/>
      <c r="AB336" s="283"/>
      <c r="AC336" s="283"/>
      <c r="AD336" s="134" t="s">
        <v>473</v>
      </c>
      <c r="AE336" s="134" t="s">
        <v>473</v>
      </c>
    </row>
    <row r="337" spans="1:31" ht="22.5" customHeight="1" x14ac:dyDescent="0.2">
      <c r="A337" s="106"/>
      <c r="B337" s="280" t="s">
        <v>779</v>
      </c>
      <c r="C337" s="280"/>
      <c r="D337" s="280"/>
      <c r="E337" s="280"/>
      <c r="F337" s="280"/>
      <c r="G337" s="281" t="s">
        <v>780</v>
      </c>
      <c r="H337" s="281"/>
      <c r="I337" s="281"/>
      <c r="J337" s="281"/>
      <c r="K337" s="281"/>
      <c r="L337" s="281"/>
      <c r="M337" s="281"/>
      <c r="N337" s="281"/>
      <c r="O337" s="281"/>
      <c r="P337" s="281"/>
      <c r="Q337" s="281"/>
      <c r="R337" s="282" t="s">
        <v>781</v>
      </c>
      <c r="S337" s="282"/>
      <c r="T337" s="283">
        <v>0</v>
      </c>
      <c r="U337" s="283"/>
      <c r="V337" s="283"/>
      <c r="W337" s="283"/>
      <c r="X337" s="283">
        <v>0</v>
      </c>
      <c r="Y337" s="283"/>
      <c r="Z337" s="283">
        <v>0</v>
      </c>
      <c r="AA337" s="283"/>
      <c r="AB337" s="283"/>
      <c r="AC337" s="283"/>
      <c r="AD337" s="134" t="s">
        <v>473</v>
      </c>
      <c r="AE337" s="134" t="s">
        <v>473</v>
      </c>
    </row>
    <row r="338" spans="1:31" x14ac:dyDescent="0.2">
      <c r="A338" s="106"/>
      <c r="B338" s="280" t="s">
        <v>782</v>
      </c>
      <c r="C338" s="280"/>
      <c r="D338" s="280"/>
      <c r="E338" s="280"/>
      <c r="F338" s="280"/>
      <c r="G338" s="281" t="s">
        <v>783</v>
      </c>
      <c r="H338" s="281"/>
      <c r="I338" s="281"/>
      <c r="J338" s="281"/>
      <c r="K338" s="281"/>
      <c r="L338" s="281"/>
      <c r="M338" s="281"/>
      <c r="N338" s="281"/>
      <c r="O338" s="281"/>
      <c r="P338" s="281"/>
      <c r="Q338" s="281"/>
      <c r="R338" s="282" t="s">
        <v>784</v>
      </c>
      <c r="S338" s="282"/>
      <c r="T338" s="283">
        <v>0</v>
      </c>
      <c r="U338" s="283"/>
      <c r="V338" s="283"/>
      <c r="W338" s="283"/>
      <c r="X338" s="283">
        <v>0</v>
      </c>
      <c r="Y338" s="283"/>
      <c r="Z338" s="283">
        <v>0</v>
      </c>
      <c r="AA338" s="283"/>
      <c r="AB338" s="283"/>
      <c r="AC338" s="283"/>
      <c r="AD338" s="134" t="s">
        <v>473</v>
      </c>
      <c r="AE338" s="134" t="s">
        <v>473</v>
      </c>
    </row>
    <row r="339" spans="1:31" x14ac:dyDescent="0.2">
      <c r="A339" s="106"/>
      <c r="B339" s="280" t="s">
        <v>785</v>
      </c>
      <c r="C339" s="280"/>
      <c r="D339" s="280"/>
      <c r="E339" s="280"/>
      <c r="F339" s="280"/>
      <c r="G339" s="281" t="s">
        <v>786</v>
      </c>
      <c r="H339" s="281"/>
      <c r="I339" s="281"/>
      <c r="J339" s="281"/>
      <c r="K339" s="281"/>
      <c r="L339" s="281"/>
      <c r="M339" s="281"/>
      <c r="N339" s="281"/>
      <c r="O339" s="281"/>
      <c r="P339" s="281"/>
      <c r="Q339" s="281"/>
      <c r="R339" s="282" t="s">
        <v>787</v>
      </c>
      <c r="S339" s="282"/>
      <c r="T339" s="283">
        <v>0</v>
      </c>
      <c r="U339" s="283"/>
      <c r="V339" s="283"/>
      <c r="W339" s="283"/>
      <c r="X339" s="283">
        <v>0</v>
      </c>
      <c r="Y339" s="283"/>
      <c r="Z339" s="283">
        <v>0</v>
      </c>
      <c r="AA339" s="283"/>
      <c r="AB339" s="283"/>
      <c r="AC339" s="283"/>
      <c r="AD339" s="134" t="s">
        <v>473</v>
      </c>
      <c r="AE339" s="134" t="s">
        <v>473</v>
      </c>
    </row>
    <row r="340" spans="1:31" x14ac:dyDescent="0.2">
      <c r="A340" s="106"/>
      <c r="B340" s="280" t="s">
        <v>788</v>
      </c>
      <c r="C340" s="280"/>
      <c r="D340" s="280"/>
      <c r="E340" s="280"/>
      <c r="F340" s="280"/>
      <c r="G340" s="281" t="s">
        <v>789</v>
      </c>
      <c r="H340" s="281"/>
      <c r="I340" s="281"/>
      <c r="J340" s="281"/>
      <c r="K340" s="281"/>
      <c r="L340" s="281"/>
      <c r="M340" s="281"/>
      <c r="N340" s="281"/>
      <c r="O340" s="281"/>
      <c r="P340" s="281"/>
      <c r="Q340" s="281"/>
      <c r="R340" s="282" t="s">
        <v>790</v>
      </c>
      <c r="S340" s="282"/>
      <c r="T340" s="283">
        <v>0</v>
      </c>
      <c r="U340" s="283"/>
      <c r="V340" s="283"/>
      <c r="W340" s="283"/>
      <c r="X340" s="283">
        <v>0</v>
      </c>
      <c r="Y340" s="283"/>
      <c r="Z340" s="283">
        <v>0</v>
      </c>
      <c r="AA340" s="283"/>
      <c r="AB340" s="283"/>
      <c r="AC340" s="283"/>
      <c r="AD340" s="134" t="s">
        <v>473</v>
      </c>
      <c r="AE340" s="134" t="s">
        <v>473</v>
      </c>
    </row>
    <row r="341" spans="1:31" ht="22.5" customHeight="1" x14ac:dyDescent="0.2">
      <c r="A341" s="106"/>
      <c r="B341" s="280" t="s">
        <v>791</v>
      </c>
      <c r="C341" s="280"/>
      <c r="D341" s="280"/>
      <c r="E341" s="280"/>
      <c r="F341" s="280"/>
      <c r="G341" s="281" t="s">
        <v>792</v>
      </c>
      <c r="H341" s="281"/>
      <c r="I341" s="281"/>
      <c r="J341" s="281"/>
      <c r="K341" s="281"/>
      <c r="L341" s="281"/>
      <c r="M341" s="281"/>
      <c r="N341" s="281"/>
      <c r="O341" s="281"/>
      <c r="P341" s="281"/>
      <c r="Q341" s="281"/>
      <c r="R341" s="282" t="s">
        <v>793</v>
      </c>
      <c r="S341" s="282"/>
      <c r="T341" s="283">
        <v>0</v>
      </c>
      <c r="U341" s="283"/>
      <c r="V341" s="283"/>
      <c r="W341" s="283"/>
      <c r="X341" s="283">
        <v>0</v>
      </c>
      <c r="Y341" s="283"/>
      <c r="Z341" s="283">
        <v>0</v>
      </c>
      <c r="AA341" s="283"/>
      <c r="AB341" s="283"/>
      <c r="AC341" s="283"/>
      <c r="AD341" s="134" t="s">
        <v>473</v>
      </c>
      <c r="AE341" s="134" t="s">
        <v>473</v>
      </c>
    </row>
    <row r="342" spans="1:31" x14ac:dyDescent="0.2">
      <c r="A342" s="106"/>
      <c r="B342" s="280" t="s">
        <v>794</v>
      </c>
      <c r="C342" s="280"/>
      <c r="D342" s="280"/>
      <c r="E342" s="280"/>
      <c r="F342" s="280"/>
      <c r="G342" s="281" t="s">
        <v>795</v>
      </c>
      <c r="H342" s="281"/>
      <c r="I342" s="281"/>
      <c r="J342" s="281"/>
      <c r="K342" s="281"/>
      <c r="L342" s="281"/>
      <c r="M342" s="281"/>
      <c r="N342" s="281"/>
      <c r="O342" s="281"/>
      <c r="P342" s="281"/>
      <c r="Q342" s="281"/>
      <c r="R342" s="282" t="s">
        <v>796</v>
      </c>
      <c r="S342" s="282"/>
      <c r="T342" s="283">
        <v>0</v>
      </c>
      <c r="U342" s="283"/>
      <c r="V342" s="283"/>
      <c r="W342" s="283"/>
      <c r="X342" s="283">
        <v>75000</v>
      </c>
      <c r="Y342" s="283"/>
      <c r="Z342" s="283">
        <v>74217</v>
      </c>
      <c r="AA342" s="283"/>
      <c r="AB342" s="283"/>
      <c r="AC342" s="283"/>
      <c r="AD342" s="134" t="s">
        <v>473</v>
      </c>
      <c r="AE342" s="134" t="s">
        <v>1217</v>
      </c>
    </row>
    <row r="343" spans="1:31" x14ac:dyDescent="0.2">
      <c r="A343" s="106"/>
      <c r="B343" s="280" t="s">
        <v>797</v>
      </c>
      <c r="C343" s="280"/>
      <c r="D343" s="280"/>
      <c r="E343" s="280"/>
      <c r="F343" s="280"/>
      <c r="G343" s="281" t="s">
        <v>798</v>
      </c>
      <c r="H343" s="281"/>
      <c r="I343" s="281"/>
      <c r="J343" s="281"/>
      <c r="K343" s="281"/>
      <c r="L343" s="281"/>
      <c r="M343" s="281"/>
      <c r="N343" s="281"/>
      <c r="O343" s="281"/>
      <c r="P343" s="281"/>
      <c r="Q343" s="281"/>
      <c r="R343" s="282" t="s">
        <v>799</v>
      </c>
      <c r="S343" s="282"/>
      <c r="T343" s="283">
        <v>0</v>
      </c>
      <c r="U343" s="283"/>
      <c r="V343" s="283"/>
      <c r="W343" s="283"/>
      <c r="X343" s="283">
        <v>0</v>
      </c>
      <c r="Y343" s="283"/>
      <c r="Z343" s="283">
        <v>0</v>
      </c>
      <c r="AA343" s="283"/>
      <c r="AB343" s="283"/>
      <c r="AC343" s="283"/>
      <c r="AD343" s="134" t="s">
        <v>473</v>
      </c>
      <c r="AE343" s="134" t="s">
        <v>473</v>
      </c>
    </row>
    <row r="344" spans="1:31" x14ac:dyDescent="0.2">
      <c r="A344" s="106"/>
      <c r="B344" s="280" t="s">
        <v>800</v>
      </c>
      <c r="C344" s="280"/>
      <c r="D344" s="280"/>
      <c r="E344" s="280"/>
      <c r="F344" s="280"/>
      <c r="G344" s="281" t="s">
        <v>801</v>
      </c>
      <c r="H344" s="281"/>
      <c r="I344" s="281"/>
      <c r="J344" s="281"/>
      <c r="K344" s="281"/>
      <c r="L344" s="281"/>
      <c r="M344" s="281"/>
      <c r="N344" s="281"/>
      <c r="O344" s="281"/>
      <c r="P344" s="281"/>
      <c r="Q344" s="281"/>
      <c r="R344" s="282" t="s">
        <v>802</v>
      </c>
      <c r="S344" s="282"/>
      <c r="T344" s="283">
        <v>0</v>
      </c>
      <c r="U344" s="283"/>
      <c r="V344" s="283"/>
      <c r="W344" s="283"/>
      <c r="X344" s="283">
        <v>0</v>
      </c>
      <c r="Y344" s="283"/>
      <c r="Z344" s="283">
        <v>0</v>
      </c>
      <c r="AA344" s="283"/>
      <c r="AB344" s="283"/>
      <c r="AC344" s="283"/>
      <c r="AD344" s="134" t="s">
        <v>473</v>
      </c>
      <c r="AE344" s="134" t="s">
        <v>473</v>
      </c>
    </row>
    <row r="345" spans="1:31" ht="13.5" thickBot="1" x14ac:dyDescent="0.25">
      <c r="A345" s="106"/>
      <c r="B345" s="276" t="s">
        <v>803</v>
      </c>
      <c r="C345" s="276"/>
      <c r="D345" s="276"/>
      <c r="E345" s="276"/>
      <c r="F345" s="276"/>
      <c r="G345" s="277" t="s">
        <v>804</v>
      </c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8" t="s">
        <v>805</v>
      </c>
      <c r="S345" s="278"/>
      <c r="T345" s="279">
        <v>0</v>
      </c>
      <c r="U345" s="279"/>
      <c r="V345" s="279"/>
      <c r="W345" s="279"/>
      <c r="X345" s="279">
        <v>0</v>
      </c>
      <c r="Y345" s="279"/>
      <c r="Z345" s="279">
        <v>0</v>
      </c>
      <c r="AA345" s="279"/>
      <c r="AB345" s="279"/>
      <c r="AC345" s="279"/>
      <c r="AD345" s="134" t="s">
        <v>473</v>
      </c>
      <c r="AE345" s="134" t="s">
        <v>473</v>
      </c>
    </row>
    <row r="346" spans="1:31" ht="13.5" thickBot="1" x14ac:dyDescent="0.25">
      <c r="A346" s="294" t="s">
        <v>806</v>
      </c>
      <c r="B346" s="294"/>
      <c r="C346" s="294"/>
      <c r="D346" s="294"/>
      <c r="E346" s="294"/>
      <c r="F346" s="294"/>
      <c r="G346" s="294"/>
      <c r="H346" s="294"/>
      <c r="I346" s="294"/>
      <c r="J346" s="294"/>
      <c r="K346" s="294"/>
      <c r="L346" s="294"/>
      <c r="M346" s="294"/>
      <c r="N346" s="294"/>
      <c r="O346" s="294"/>
      <c r="P346" s="294"/>
      <c r="Q346" s="294"/>
      <c r="R346" s="295" t="s">
        <v>807</v>
      </c>
      <c r="S346" s="295"/>
      <c r="T346" s="296">
        <v>304460577</v>
      </c>
      <c r="U346" s="296"/>
      <c r="V346" s="296"/>
      <c r="W346" s="296"/>
      <c r="X346" s="296">
        <v>353686176.87</v>
      </c>
      <c r="Y346" s="296"/>
      <c r="Z346" s="296">
        <v>272537882.11000001</v>
      </c>
      <c r="AA346" s="296"/>
      <c r="AB346" s="296"/>
      <c r="AC346" s="296"/>
      <c r="AD346" s="140" t="s">
        <v>1295</v>
      </c>
      <c r="AE346" s="140" t="s">
        <v>1296</v>
      </c>
    </row>
    <row r="347" spans="1:31" ht="13.5" thickBot="1" x14ac:dyDescent="0.25">
      <c r="A347" s="268"/>
      <c r="B347" s="268"/>
      <c r="C347" s="268"/>
      <c r="D347" s="268"/>
      <c r="E347" s="268"/>
      <c r="F347" s="268"/>
      <c r="G347" s="268"/>
      <c r="H347" s="268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/>
      <c r="AA347" s="268"/>
      <c r="AB347" s="268"/>
      <c r="AC347" s="268"/>
      <c r="AD347" s="268"/>
      <c r="AE347" s="268"/>
    </row>
    <row r="348" spans="1:31" ht="13.5" thickBot="1" x14ac:dyDescent="0.25">
      <c r="A348" s="294" t="s">
        <v>808</v>
      </c>
      <c r="B348" s="294"/>
      <c r="C348" s="294"/>
      <c r="D348" s="294"/>
      <c r="E348" s="294"/>
      <c r="F348" s="294"/>
      <c r="G348" s="294"/>
      <c r="H348" s="294"/>
      <c r="I348" s="294"/>
      <c r="J348" s="294"/>
      <c r="K348" s="294"/>
      <c r="L348" s="294"/>
      <c r="M348" s="294"/>
      <c r="N348" s="294"/>
      <c r="O348" s="294"/>
      <c r="P348" s="294"/>
      <c r="Q348" s="294"/>
      <c r="R348" s="295" t="s">
        <v>809</v>
      </c>
      <c r="S348" s="295"/>
      <c r="T348" s="297">
        <v>-66471756</v>
      </c>
      <c r="U348" s="297"/>
      <c r="V348" s="297"/>
      <c r="W348" s="297"/>
      <c r="X348" s="297">
        <v>-83664542.299999997</v>
      </c>
      <c r="Y348" s="297"/>
      <c r="Z348" s="296">
        <v>27055146.109999999</v>
      </c>
      <c r="AA348" s="296"/>
      <c r="AB348" s="296"/>
      <c r="AC348" s="296"/>
      <c r="AD348" s="137" t="s">
        <v>1276</v>
      </c>
      <c r="AE348" s="137" t="s">
        <v>1277</v>
      </c>
    </row>
    <row r="349" spans="1:31" x14ac:dyDescent="0.2">
      <c r="A349" s="227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27"/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  <c r="AA349" s="227"/>
      <c r="AB349" s="227"/>
      <c r="AC349" s="227"/>
      <c r="AD349" s="227"/>
      <c r="AE349" s="227"/>
    </row>
    <row r="350" spans="1:31" x14ac:dyDescent="0.2">
      <c r="A350" s="266"/>
      <c r="B350" s="266"/>
      <c r="C350" s="163" t="s">
        <v>810</v>
      </c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228" t="s">
        <v>811</v>
      </c>
      <c r="S350" s="228"/>
      <c r="T350" s="183">
        <v>66471756</v>
      </c>
      <c r="U350" s="183"/>
      <c r="V350" s="183"/>
      <c r="W350" s="183"/>
      <c r="X350" s="183">
        <v>83664542.299999997</v>
      </c>
      <c r="Y350" s="183"/>
      <c r="Z350" s="293">
        <v>-27055146.109999999</v>
      </c>
      <c r="AA350" s="293"/>
      <c r="AB350" s="293"/>
      <c r="AC350" s="293"/>
      <c r="AD350" s="139" t="s">
        <v>1276</v>
      </c>
      <c r="AE350" s="139" t="s">
        <v>1277</v>
      </c>
    </row>
    <row r="351" spans="1:31" ht="13.5" thickBot="1" x14ac:dyDescent="0.25">
      <c r="A351" s="197" t="s">
        <v>812</v>
      </c>
      <c r="B351" s="197"/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291" t="s">
        <v>813</v>
      </c>
      <c r="S351" s="291"/>
      <c r="T351" s="250">
        <v>0</v>
      </c>
      <c r="U351" s="250"/>
      <c r="V351" s="250"/>
      <c r="W351" s="250"/>
      <c r="X351" s="250">
        <v>0</v>
      </c>
      <c r="Y351" s="250"/>
      <c r="Z351" s="250">
        <v>0</v>
      </c>
      <c r="AA351" s="250"/>
      <c r="AB351" s="250"/>
      <c r="AC351" s="250"/>
      <c r="AD351" s="138" t="s">
        <v>473</v>
      </c>
      <c r="AE351" s="138" t="s">
        <v>473</v>
      </c>
    </row>
    <row r="352" spans="1:31" ht="13.5" thickBot="1" x14ac:dyDescent="0.25">
      <c r="A352" s="294" t="s">
        <v>814</v>
      </c>
      <c r="B352" s="294"/>
      <c r="C352" s="294"/>
      <c r="D352" s="294"/>
      <c r="E352" s="294"/>
      <c r="F352" s="294"/>
      <c r="G352" s="294"/>
      <c r="H352" s="294"/>
      <c r="I352" s="294"/>
      <c r="J352" s="294"/>
      <c r="K352" s="294"/>
      <c r="L352" s="294"/>
      <c r="M352" s="294"/>
      <c r="N352" s="294"/>
      <c r="O352" s="294"/>
      <c r="P352" s="294"/>
      <c r="Q352" s="294"/>
      <c r="R352" s="295" t="s">
        <v>815</v>
      </c>
      <c r="S352" s="295"/>
      <c r="T352" s="296">
        <v>66471756</v>
      </c>
      <c r="U352" s="296"/>
      <c r="V352" s="296"/>
      <c r="W352" s="296"/>
      <c r="X352" s="296">
        <v>83664542.299999997</v>
      </c>
      <c r="Y352" s="296"/>
      <c r="Z352" s="297">
        <v>-27055146.109999999</v>
      </c>
      <c r="AA352" s="297"/>
      <c r="AB352" s="297"/>
      <c r="AC352" s="297"/>
      <c r="AD352" s="137" t="s">
        <v>1276</v>
      </c>
      <c r="AE352" s="137" t="s">
        <v>1277</v>
      </c>
    </row>
    <row r="353" spans="1:31" x14ac:dyDescent="0.2">
      <c r="A353" s="227"/>
      <c r="B353" s="227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227"/>
      <c r="Z353" s="227"/>
      <c r="AA353" s="227"/>
      <c r="AB353" s="227"/>
      <c r="AC353" s="227"/>
      <c r="AD353" s="227"/>
      <c r="AE353" s="227"/>
    </row>
    <row r="354" spans="1:31" x14ac:dyDescent="0.2">
      <c r="A354" s="266"/>
      <c r="B354" s="266"/>
      <c r="C354" s="266"/>
      <c r="D354" s="266"/>
      <c r="E354" s="266"/>
      <c r="F354" s="266"/>
      <c r="G354" s="266"/>
      <c r="H354" s="266"/>
      <c r="I354" s="266"/>
      <c r="J354" s="266"/>
      <c r="K354" s="266"/>
      <c r="L354" s="266"/>
      <c r="M354" s="266"/>
      <c r="N354" s="266"/>
      <c r="O354" s="266"/>
      <c r="P354" s="266"/>
      <c r="Q354" s="266"/>
      <c r="R354" s="266"/>
      <c r="S354" s="266"/>
      <c r="T354" s="266"/>
      <c r="U354" s="266"/>
      <c r="V354" s="266"/>
      <c r="W354" s="266"/>
      <c r="X354" s="266"/>
      <c r="Y354" s="266"/>
      <c r="Z354" s="266"/>
      <c r="AA354" s="266"/>
      <c r="AB354" s="266"/>
      <c r="AC354" s="266"/>
      <c r="AD354" s="266"/>
      <c r="AE354" s="266"/>
    </row>
    <row r="355" spans="1:31" x14ac:dyDescent="0.2">
      <c r="A355" s="266"/>
      <c r="B355" s="266"/>
      <c r="C355" s="266"/>
      <c r="D355" s="266"/>
      <c r="E355" s="266"/>
      <c r="F355" s="266"/>
      <c r="G355" s="266"/>
      <c r="H355" s="266"/>
      <c r="I355" s="266"/>
      <c r="J355" s="266"/>
      <c r="K355" s="266"/>
      <c r="L355" s="266"/>
      <c r="M355" s="266"/>
      <c r="N355" s="266"/>
      <c r="O355" s="266"/>
      <c r="P355" s="266"/>
      <c r="Q355" s="266"/>
      <c r="R355" s="266"/>
      <c r="S355" s="266"/>
      <c r="T355" s="266"/>
      <c r="U355" s="266"/>
      <c r="V355" s="266"/>
      <c r="W355" s="266"/>
      <c r="X355" s="266"/>
      <c r="Y355" s="266"/>
      <c r="Z355" s="266"/>
      <c r="AA355" s="266"/>
      <c r="AB355" s="266"/>
      <c r="AC355" s="266"/>
      <c r="AD355" s="266"/>
      <c r="AE355" s="266"/>
    </row>
    <row r="356" spans="1:31" ht="16.5" thickBot="1" x14ac:dyDescent="0.25">
      <c r="A356" s="211" t="s">
        <v>816</v>
      </c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</row>
    <row r="357" spans="1:31" x14ac:dyDescent="0.2">
      <c r="A357" s="219" t="s">
        <v>344</v>
      </c>
      <c r="B357" s="219"/>
      <c r="C357" s="219"/>
      <c r="D357" s="219"/>
      <c r="E357" s="219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20" t="s">
        <v>641</v>
      </c>
      <c r="Q357" s="220"/>
      <c r="R357" s="220"/>
      <c r="S357" s="220"/>
      <c r="T357" s="220" t="s">
        <v>345</v>
      </c>
      <c r="U357" s="220"/>
      <c r="V357" s="220"/>
      <c r="W357" s="220"/>
      <c r="X357" s="220" t="s">
        <v>817</v>
      </c>
      <c r="Y357" s="220"/>
      <c r="Z357" s="220" t="s">
        <v>348</v>
      </c>
      <c r="AA357" s="220"/>
      <c r="AB357" s="220"/>
      <c r="AC357" s="220"/>
      <c r="AD357" s="192"/>
      <c r="AE357" s="192"/>
    </row>
    <row r="358" spans="1:31" ht="13.5" thickBot="1" x14ac:dyDescent="0.25">
      <c r="A358" s="270" t="s">
        <v>386</v>
      </c>
      <c r="B358" s="270"/>
      <c r="C358" s="270"/>
      <c r="D358" s="270"/>
      <c r="E358" s="270"/>
      <c r="F358" s="270"/>
      <c r="G358" s="270"/>
      <c r="H358" s="270"/>
      <c r="I358" s="270"/>
      <c r="J358" s="270"/>
      <c r="K358" s="270"/>
      <c r="L358" s="270"/>
      <c r="M358" s="270"/>
      <c r="N358" s="270"/>
      <c r="O358" s="270"/>
      <c r="P358" s="290" t="s">
        <v>583</v>
      </c>
      <c r="Q358" s="290"/>
      <c r="R358" s="290"/>
      <c r="S358" s="290"/>
      <c r="T358" s="290" t="s">
        <v>324</v>
      </c>
      <c r="U358" s="290"/>
      <c r="V358" s="290"/>
      <c r="W358" s="290"/>
      <c r="X358" s="290" t="s">
        <v>818</v>
      </c>
      <c r="Y358" s="290"/>
      <c r="Z358" s="290" t="s">
        <v>326</v>
      </c>
      <c r="AA358" s="290"/>
      <c r="AB358" s="290"/>
      <c r="AC358" s="290"/>
      <c r="AD358" s="192"/>
      <c r="AE358" s="192"/>
    </row>
    <row r="359" spans="1:31" x14ac:dyDescent="0.2">
      <c r="A359" s="192"/>
      <c r="B359" s="192"/>
      <c r="C359" s="192"/>
      <c r="D359" s="192"/>
      <c r="E359" s="192"/>
      <c r="F359" s="192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2"/>
      <c r="T359" s="192"/>
      <c r="U359" s="192"/>
      <c r="V359" s="192"/>
      <c r="W359" s="192"/>
      <c r="X359" s="192"/>
      <c r="Y359" s="192"/>
      <c r="Z359" s="192"/>
      <c r="AA359" s="192"/>
      <c r="AB359" s="192"/>
      <c r="AC359" s="192"/>
      <c r="AD359" s="192"/>
      <c r="AE359" s="192"/>
    </row>
    <row r="360" spans="1:31" x14ac:dyDescent="0.2">
      <c r="A360" s="163" t="s">
        <v>819</v>
      </c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292" t="s">
        <v>820</v>
      </c>
      <c r="R360" s="292"/>
      <c r="S360" s="292"/>
      <c r="T360" s="183">
        <v>113648862.81999999</v>
      </c>
      <c r="U360" s="183"/>
      <c r="V360" s="183"/>
      <c r="W360" s="183"/>
      <c r="X360" s="183">
        <v>136222147.34999999</v>
      </c>
      <c r="Y360" s="183"/>
      <c r="Z360" s="293">
        <v>-22573284.530000001</v>
      </c>
      <c r="AA360" s="293"/>
      <c r="AB360" s="293"/>
      <c r="AC360" s="293"/>
      <c r="AD360" s="228"/>
      <c r="AE360" s="228"/>
    </row>
    <row r="361" spans="1:31" x14ac:dyDescent="0.2">
      <c r="A361" s="163" t="s">
        <v>821</v>
      </c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292" t="s">
        <v>822</v>
      </c>
      <c r="R361" s="292"/>
      <c r="S361" s="292"/>
      <c r="T361" s="183">
        <v>1768664.47</v>
      </c>
      <c r="U361" s="183"/>
      <c r="V361" s="183"/>
      <c r="W361" s="183"/>
      <c r="X361" s="183">
        <v>1718387.35</v>
      </c>
      <c r="Y361" s="183"/>
      <c r="Z361" s="183">
        <v>50277.120000000003</v>
      </c>
      <c r="AA361" s="183"/>
      <c r="AB361" s="183"/>
      <c r="AC361" s="183"/>
      <c r="AD361" s="228"/>
      <c r="AE361" s="228"/>
    </row>
    <row r="362" spans="1:31" x14ac:dyDescent="0.2">
      <c r="A362" s="163" t="s">
        <v>351</v>
      </c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292" t="s">
        <v>823</v>
      </c>
      <c r="R362" s="292"/>
      <c r="S362" s="292"/>
      <c r="T362" s="183">
        <v>115417527.29000001</v>
      </c>
      <c r="U362" s="183"/>
      <c r="V362" s="183"/>
      <c r="W362" s="183"/>
      <c r="X362" s="183">
        <v>137940534.69999999</v>
      </c>
      <c r="Y362" s="183"/>
      <c r="Z362" s="293">
        <v>-22523007.41</v>
      </c>
      <c r="AA362" s="293"/>
      <c r="AB362" s="293"/>
      <c r="AC362" s="293"/>
      <c r="AD362" s="228"/>
      <c r="AE362" s="228"/>
    </row>
    <row r="363" spans="1:31" ht="13.5" thickBot="1" x14ac:dyDescent="0.25">
      <c r="A363" s="172" t="s">
        <v>1297</v>
      </c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291" t="s">
        <v>824</v>
      </c>
      <c r="R363" s="291"/>
      <c r="S363" s="291"/>
      <c r="T363" s="250">
        <v>0</v>
      </c>
      <c r="U363" s="250"/>
      <c r="V363" s="250"/>
      <c r="W363" s="250"/>
      <c r="X363" s="250">
        <v>0</v>
      </c>
      <c r="Y363" s="250"/>
      <c r="Z363" s="250">
        <v>0</v>
      </c>
      <c r="AA363" s="250"/>
      <c r="AB363" s="250"/>
      <c r="AC363" s="250"/>
      <c r="AD363" s="228"/>
      <c r="AE363" s="228"/>
    </row>
    <row r="364" spans="1:31" x14ac:dyDescent="0.2">
      <c r="A364" s="227"/>
      <c r="B364" s="227"/>
      <c r="C364" s="227"/>
      <c r="D364" s="227"/>
      <c r="E364" s="227"/>
      <c r="F364" s="227"/>
      <c r="G364" s="227"/>
      <c r="H364" s="227"/>
      <c r="I364" s="227"/>
      <c r="J364" s="227"/>
      <c r="K364" s="227"/>
      <c r="L364" s="227"/>
      <c r="M364" s="227"/>
      <c r="N364" s="227"/>
      <c r="O364" s="227"/>
      <c r="P364" s="227"/>
      <c r="Q364" s="227"/>
      <c r="R364" s="227"/>
      <c r="S364" s="227"/>
      <c r="T364" s="227"/>
      <c r="U364" s="227"/>
      <c r="V364" s="227"/>
      <c r="W364" s="227"/>
      <c r="X364" s="227"/>
      <c r="Y364" s="227"/>
      <c r="Z364" s="227"/>
      <c r="AA364" s="227"/>
      <c r="AB364" s="227"/>
      <c r="AC364" s="227"/>
      <c r="AD364" s="192"/>
      <c r="AE364" s="192"/>
    </row>
    <row r="365" spans="1:31" x14ac:dyDescent="0.2">
      <c r="A365" s="266"/>
      <c r="B365" s="266"/>
      <c r="C365" s="266"/>
      <c r="D365" s="266"/>
      <c r="E365" s="266"/>
      <c r="F365" s="266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  <c r="T365" s="266"/>
      <c r="U365" s="266"/>
      <c r="V365" s="266"/>
      <c r="W365" s="266"/>
      <c r="X365" s="266"/>
      <c r="Y365" s="266"/>
      <c r="Z365" s="266"/>
      <c r="AA365" s="266"/>
      <c r="AB365" s="266"/>
      <c r="AC365" s="266"/>
      <c r="AD365" s="266"/>
      <c r="AE365" s="266"/>
    </row>
    <row r="366" spans="1:31" ht="16.5" thickBot="1" x14ac:dyDescent="0.25">
      <c r="A366" s="215" t="s">
        <v>825</v>
      </c>
      <c r="B366" s="215"/>
      <c r="C366" s="215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  <c r="W366" s="215"/>
      <c r="X366" s="215"/>
      <c r="Y366" s="215"/>
      <c r="Z366" s="215"/>
      <c r="AA366" s="215"/>
      <c r="AB366" s="215"/>
      <c r="AC366" s="215"/>
      <c r="AD366" s="215"/>
      <c r="AE366" s="215"/>
    </row>
    <row r="367" spans="1:31" x14ac:dyDescent="0.2">
      <c r="A367" s="219" t="s">
        <v>581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K367" s="219"/>
      <c r="L367" s="219"/>
      <c r="M367" s="219"/>
      <c r="N367" s="219"/>
      <c r="O367" s="219"/>
      <c r="P367" s="220" t="s">
        <v>641</v>
      </c>
      <c r="Q367" s="220"/>
      <c r="R367" s="220"/>
      <c r="S367" s="220"/>
      <c r="T367" s="220" t="s">
        <v>27</v>
      </c>
      <c r="U367" s="220"/>
      <c r="V367" s="220"/>
      <c r="W367" s="220"/>
      <c r="X367" s="220" t="s">
        <v>28</v>
      </c>
      <c r="Y367" s="220"/>
      <c r="Z367" s="220" t="s">
        <v>467</v>
      </c>
      <c r="AA367" s="220"/>
      <c r="AB367" s="220"/>
      <c r="AC367" s="220"/>
      <c r="AD367" s="103" t="s">
        <v>468</v>
      </c>
      <c r="AE367" s="103" t="s">
        <v>469</v>
      </c>
    </row>
    <row r="368" spans="1:31" ht="13.5" thickBot="1" x14ac:dyDescent="0.25">
      <c r="A368" s="270" t="s">
        <v>386</v>
      </c>
      <c r="B368" s="270"/>
      <c r="C368" s="270"/>
      <c r="D368" s="270"/>
      <c r="E368" s="270"/>
      <c r="F368" s="270"/>
      <c r="G368" s="270"/>
      <c r="H368" s="270"/>
      <c r="I368" s="270"/>
      <c r="J368" s="270"/>
      <c r="K368" s="270"/>
      <c r="L368" s="270"/>
      <c r="M368" s="270"/>
      <c r="N368" s="270"/>
      <c r="O368" s="270"/>
      <c r="P368" s="290" t="s">
        <v>583</v>
      </c>
      <c r="Q368" s="290"/>
      <c r="R368" s="290"/>
      <c r="S368" s="290"/>
      <c r="T368" s="290" t="s">
        <v>826</v>
      </c>
      <c r="U368" s="290"/>
      <c r="V368" s="290"/>
      <c r="W368" s="290"/>
      <c r="X368" s="290" t="s">
        <v>827</v>
      </c>
      <c r="Y368" s="290"/>
      <c r="Z368" s="290" t="s">
        <v>828</v>
      </c>
      <c r="AA368" s="290"/>
      <c r="AB368" s="290"/>
      <c r="AC368" s="290"/>
      <c r="AD368" s="136"/>
      <c r="AE368" s="136"/>
    </row>
    <row r="369" spans="1:31" ht="13.5" thickBot="1" x14ac:dyDescent="0.25">
      <c r="A369" s="268"/>
      <c r="B369" s="268"/>
      <c r="C369" s="268"/>
      <c r="D369" s="268"/>
      <c r="E369" s="268"/>
      <c r="F369" s="268"/>
      <c r="G369" s="268"/>
      <c r="H369" s="268"/>
      <c r="I369" s="268"/>
      <c r="J369" s="268"/>
      <c r="K369" s="268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  <c r="W369" s="268"/>
      <c r="X369" s="268"/>
      <c r="Y369" s="268"/>
      <c r="Z369" s="268"/>
      <c r="AA369" s="268"/>
      <c r="AB369" s="268"/>
      <c r="AC369" s="268"/>
      <c r="AD369" s="268"/>
      <c r="AE369" s="268"/>
    </row>
    <row r="370" spans="1:31" x14ac:dyDescent="0.2">
      <c r="A370" s="235" t="s">
        <v>706</v>
      </c>
      <c r="B370" s="235"/>
      <c r="C370" s="235"/>
      <c r="D370" s="235"/>
      <c r="E370" s="235"/>
      <c r="F370" s="235" t="s">
        <v>707</v>
      </c>
      <c r="G370" s="235"/>
      <c r="H370" s="235"/>
      <c r="I370" s="235"/>
      <c r="J370" s="235"/>
      <c r="K370" s="235"/>
      <c r="L370" s="235"/>
      <c r="M370" s="235"/>
      <c r="N370" s="235"/>
      <c r="O370" s="235"/>
      <c r="P370" s="235"/>
      <c r="Q370" s="288" t="s">
        <v>829</v>
      </c>
      <c r="R370" s="288"/>
      <c r="S370" s="288"/>
      <c r="T370" s="289">
        <v>0</v>
      </c>
      <c r="U370" s="289"/>
      <c r="V370" s="289"/>
      <c r="W370" s="289"/>
      <c r="X370" s="289">
        <v>0</v>
      </c>
      <c r="Y370" s="289"/>
      <c r="Z370" s="289">
        <v>341848</v>
      </c>
      <c r="AA370" s="289"/>
      <c r="AB370" s="289"/>
      <c r="AC370" s="289"/>
      <c r="AD370" s="135" t="s">
        <v>473</v>
      </c>
      <c r="AE370" s="135" t="s">
        <v>473</v>
      </c>
    </row>
    <row r="371" spans="1:31" x14ac:dyDescent="0.2">
      <c r="A371" s="106"/>
      <c r="B371" s="163" t="s">
        <v>655</v>
      </c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</row>
    <row r="372" spans="1:31" x14ac:dyDescent="0.2">
      <c r="A372" s="106"/>
      <c r="B372" s="284" t="s">
        <v>659</v>
      </c>
      <c r="C372" s="284"/>
      <c r="D372" s="284"/>
      <c r="E372" s="284"/>
      <c r="F372" s="285" t="s">
        <v>929</v>
      </c>
      <c r="G372" s="285"/>
      <c r="H372" s="285"/>
      <c r="I372" s="285"/>
      <c r="J372" s="285"/>
      <c r="K372" s="285"/>
      <c r="L372" s="285"/>
      <c r="M372" s="285"/>
      <c r="N372" s="285"/>
      <c r="O372" s="285"/>
      <c r="P372" s="285"/>
      <c r="Q372" s="286" t="s">
        <v>830</v>
      </c>
      <c r="R372" s="286"/>
      <c r="S372" s="286"/>
      <c r="T372" s="287">
        <v>0</v>
      </c>
      <c r="U372" s="287"/>
      <c r="V372" s="287"/>
      <c r="W372" s="287"/>
      <c r="X372" s="287">
        <v>0</v>
      </c>
      <c r="Y372" s="287"/>
      <c r="Z372" s="287">
        <v>0</v>
      </c>
      <c r="AA372" s="287"/>
      <c r="AB372" s="287"/>
      <c r="AC372" s="287"/>
      <c r="AD372" s="134" t="s">
        <v>473</v>
      </c>
      <c r="AE372" s="134" t="s">
        <v>473</v>
      </c>
    </row>
    <row r="373" spans="1:31" x14ac:dyDescent="0.2">
      <c r="A373" s="106"/>
      <c r="B373" s="280" t="s">
        <v>677</v>
      </c>
      <c r="C373" s="280"/>
      <c r="D373" s="280"/>
      <c r="E373" s="280"/>
      <c r="F373" s="281" t="s">
        <v>678</v>
      </c>
      <c r="G373" s="281"/>
      <c r="H373" s="281"/>
      <c r="I373" s="281"/>
      <c r="J373" s="281"/>
      <c r="K373" s="281"/>
      <c r="L373" s="281"/>
      <c r="M373" s="281"/>
      <c r="N373" s="281"/>
      <c r="O373" s="281"/>
      <c r="P373" s="281"/>
      <c r="Q373" s="282" t="s">
        <v>831</v>
      </c>
      <c r="R373" s="282"/>
      <c r="S373" s="282"/>
      <c r="T373" s="283">
        <v>0</v>
      </c>
      <c r="U373" s="283"/>
      <c r="V373" s="283"/>
      <c r="W373" s="283"/>
      <c r="X373" s="283">
        <v>0</v>
      </c>
      <c r="Y373" s="283"/>
      <c r="Z373" s="283">
        <v>341848</v>
      </c>
      <c r="AA373" s="283"/>
      <c r="AB373" s="283"/>
      <c r="AC373" s="283"/>
      <c r="AD373" s="134" t="s">
        <v>473</v>
      </c>
      <c r="AE373" s="134" t="s">
        <v>473</v>
      </c>
    </row>
    <row r="374" spans="1:31" x14ac:dyDescent="0.2">
      <c r="A374" s="106"/>
      <c r="B374" s="280" t="s">
        <v>684</v>
      </c>
      <c r="C374" s="280"/>
      <c r="D374" s="280"/>
      <c r="E374" s="280"/>
      <c r="F374" s="281" t="s">
        <v>832</v>
      </c>
      <c r="G374" s="281"/>
      <c r="H374" s="281"/>
      <c r="I374" s="281"/>
      <c r="J374" s="281"/>
      <c r="K374" s="281"/>
      <c r="L374" s="281"/>
      <c r="M374" s="281"/>
      <c r="N374" s="281"/>
      <c r="O374" s="281"/>
      <c r="P374" s="281"/>
      <c r="Q374" s="282" t="s">
        <v>833</v>
      </c>
      <c r="R374" s="282"/>
      <c r="S374" s="282"/>
      <c r="T374" s="283">
        <v>0</v>
      </c>
      <c r="U374" s="283"/>
      <c r="V374" s="283"/>
      <c r="W374" s="283"/>
      <c r="X374" s="283">
        <v>0</v>
      </c>
      <c r="Y374" s="283"/>
      <c r="Z374" s="283">
        <v>0</v>
      </c>
      <c r="AA374" s="283"/>
      <c r="AB374" s="283"/>
      <c r="AC374" s="283"/>
      <c r="AD374" s="134" t="s">
        <v>473</v>
      </c>
      <c r="AE374" s="134" t="s">
        <v>473</v>
      </c>
    </row>
    <row r="375" spans="1:31" x14ac:dyDescent="0.2">
      <c r="A375" s="106"/>
      <c r="B375" s="280" t="s">
        <v>695</v>
      </c>
      <c r="C375" s="280"/>
      <c r="D375" s="280"/>
      <c r="E375" s="280"/>
      <c r="F375" s="281" t="s">
        <v>696</v>
      </c>
      <c r="G375" s="281"/>
      <c r="H375" s="281"/>
      <c r="I375" s="281"/>
      <c r="J375" s="281"/>
      <c r="K375" s="281"/>
      <c r="L375" s="281"/>
      <c r="M375" s="281"/>
      <c r="N375" s="281"/>
      <c r="O375" s="281"/>
      <c r="P375" s="281"/>
      <c r="Q375" s="282" t="s">
        <v>834</v>
      </c>
      <c r="R375" s="282"/>
      <c r="S375" s="282"/>
      <c r="T375" s="283">
        <v>0</v>
      </c>
      <c r="U375" s="283"/>
      <c r="V375" s="283"/>
      <c r="W375" s="283"/>
      <c r="X375" s="283">
        <v>0</v>
      </c>
      <c r="Y375" s="283"/>
      <c r="Z375" s="283">
        <v>0</v>
      </c>
      <c r="AA375" s="283"/>
      <c r="AB375" s="283"/>
      <c r="AC375" s="283"/>
      <c r="AD375" s="134" t="s">
        <v>473</v>
      </c>
      <c r="AE375" s="134" t="s">
        <v>473</v>
      </c>
    </row>
    <row r="376" spans="1:31" ht="13.5" thickBot="1" x14ac:dyDescent="0.25">
      <c r="A376" s="106"/>
      <c r="B376" s="276" t="s">
        <v>703</v>
      </c>
      <c r="C376" s="276"/>
      <c r="D376" s="276"/>
      <c r="E376" s="276"/>
      <c r="F376" s="277" t="s">
        <v>835</v>
      </c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8" t="s">
        <v>836</v>
      </c>
      <c r="R376" s="278"/>
      <c r="S376" s="278"/>
      <c r="T376" s="279">
        <v>0</v>
      </c>
      <c r="U376" s="279"/>
      <c r="V376" s="279"/>
      <c r="W376" s="279"/>
      <c r="X376" s="279">
        <v>0</v>
      </c>
      <c r="Y376" s="279"/>
      <c r="Z376" s="279">
        <v>0</v>
      </c>
      <c r="AA376" s="279"/>
      <c r="AB376" s="279"/>
      <c r="AC376" s="279"/>
      <c r="AD376" s="134" t="s">
        <v>473</v>
      </c>
      <c r="AE376" s="134" t="s">
        <v>473</v>
      </c>
    </row>
    <row r="377" spans="1:31" x14ac:dyDescent="0.2">
      <c r="A377" s="235" t="s">
        <v>709</v>
      </c>
      <c r="B377" s="235"/>
      <c r="C377" s="235"/>
      <c r="D377" s="235"/>
      <c r="E377" s="235"/>
      <c r="F377" s="235" t="s">
        <v>837</v>
      </c>
      <c r="G377" s="235"/>
      <c r="H377" s="235"/>
      <c r="I377" s="235"/>
      <c r="J377" s="235"/>
      <c r="K377" s="235"/>
      <c r="L377" s="235"/>
      <c r="M377" s="235"/>
      <c r="N377" s="235"/>
      <c r="O377" s="235"/>
      <c r="P377" s="235"/>
      <c r="Q377" s="288" t="s">
        <v>838</v>
      </c>
      <c r="R377" s="288"/>
      <c r="S377" s="288"/>
      <c r="T377" s="289">
        <v>0</v>
      </c>
      <c r="U377" s="289"/>
      <c r="V377" s="289"/>
      <c r="W377" s="289"/>
      <c r="X377" s="289">
        <v>0</v>
      </c>
      <c r="Y377" s="289"/>
      <c r="Z377" s="289">
        <v>0</v>
      </c>
      <c r="AA377" s="289"/>
      <c r="AB377" s="289"/>
      <c r="AC377" s="289"/>
      <c r="AD377" s="135" t="s">
        <v>473</v>
      </c>
      <c r="AE377" s="135" t="s">
        <v>473</v>
      </c>
    </row>
    <row r="378" spans="1:31" x14ac:dyDescent="0.2">
      <c r="A378" s="106"/>
      <c r="B378" s="163" t="s">
        <v>655</v>
      </c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</row>
    <row r="379" spans="1:31" x14ac:dyDescent="0.2">
      <c r="A379" s="106"/>
      <c r="B379" s="284" t="s">
        <v>665</v>
      </c>
      <c r="C379" s="284"/>
      <c r="D379" s="284"/>
      <c r="E379" s="284"/>
      <c r="F379" s="285" t="s">
        <v>666</v>
      </c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286" t="s">
        <v>839</v>
      </c>
      <c r="R379" s="286"/>
      <c r="S379" s="286"/>
      <c r="T379" s="287">
        <v>0</v>
      </c>
      <c r="U379" s="287"/>
      <c r="V379" s="287"/>
      <c r="W379" s="287"/>
      <c r="X379" s="287">
        <v>0</v>
      </c>
      <c r="Y379" s="287"/>
      <c r="Z379" s="287">
        <v>0</v>
      </c>
      <c r="AA379" s="287"/>
      <c r="AB379" s="287"/>
      <c r="AC379" s="287"/>
      <c r="AD379" s="134" t="s">
        <v>473</v>
      </c>
      <c r="AE379" s="134" t="s">
        <v>473</v>
      </c>
    </row>
    <row r="380" spans="1:31" ht="13.5" thickBot="1" x14ac:dyDescent="0.25">
      <c r="A380" s="106"/>
      <c r="B380" s="276" t="s">
        <v>674</v>
      </c>
      <c r="C380" s="276"/>
      <c r="D380" s="276"/>
      <c r="E380" s="276"/>
      <c r="F380" s="277" t="s">
        <v>840</v>
      </c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8" t="s">
        <v>841</v>
      </c>
      <c r="R380" s="278"/>
      <c r="S380" s="278"/>
      <c r="T380" s="279">
        <v>0</v>
      </c>
      <c r="U380" s="279"/>
      <c r="V380" s="279"/>
      <c r="W380" s="279"/>
      <c r="X380" s="279">
        <v>0</v>
      </c>
      <c r="Y380" s="279"/>
      <c r="Z380" s="279">
        <v>0</v>
      </c>
      <c r="AA380" s="279"/>
      <c r="AB380" s="279"/>
      <c r="AC380" s="279"/>
      <c r="AD380" s="134" t="s">
        <v>473</v>
      </c>
      <c r="AE380" s="134" t="s">
        <v>473</v>
      </c>
    </row>
    <row r="381" spans="1:31" x14ac:dyDescent="0.2">
      <c r="A381" s="235" t="s">
        <v>794</v>
      </c>
      <c r="B381" s="235"/>
      <c r="C381" s="235"/>
      <c r="D381" s="235"/>
      <c r="E381" s="235"/>
      <c r="F381" s="235" t="s">
        <v>842</v>
      </c>
      <c r="G381" s="235"/>
      <c r="H381" s="235"/>
      <c r="I381" s="235"/>
      <c r="J381" s="235"/>
      <c r="K381" s="235"/>
      <c r="L381" s="235"/>
      <c r="M381" s="235"/>
      <c r="N381" s="235"/>
      <c r="O381" s="235"/>
      <c r="P381" s="235"/>
      <c r="Q381" s="288" t="s">
        <v>843</v>
      </c>
      <c r="R381" s="288"/>
      <c r="S381" s="288"/>
      <c r="T381" s="289">
        <v>0</v>
      </c>
      <c r="U381" s="289"/>
      <c r="V381" s="289"/>
      <c r="W381" s="289"/>
      <c r="X381" s="289">
        <v>75000</v>
      </c>
      <c r="Y381" s="289"/>
      <c r="Z381" s="289">
        <v>74217</v>
      </c>
      <c r="AA381" s="289"/>
      <c r="AB381" s="289"/>
      <c r="AC381" s="289"/>
      <c r="AD381" s="135" t="s">
        <v>473</v>
      </c>
      <c r="AE381" s="135" t="s">
        <v>1217</v>
      </c>
    </row>
    <row r="382" spans="1:31" x14ac:dyDescent="0.2">
      <c r="A382" s="106"/>
      <c r="B382" s="163" t="s">
        <v>655</v>
      </c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</row>
    <row r="383" spans="1:31" x14ac:dyDescent="0.2">
      <c r="A383" s="106"/>
      <c r="B383" s="284" t="s">
        <v>728</v>
      </c>
      <c r="C383" s="284"/>
      <c r="D383" s="284"/>
      <c r="E383" s="284"/>
      <c r="F383" s="285" t="s">
        <v>729</v>
      </c>
      <c r="G383" s="285"/>
      <c r="H383" s="285"/>
      <c r="I383" s="285"/>
      <c r="J383" s="285"/>
      <c r="K383" s="285"/>
      <c r="L383" s="285"/>
      <c r="M383" s="285"/>
      <c r="N383" s="285"/>
      <c r="O383" s="285"/>
      <c r="P383" s="285"/>
      <c r="Q383" s="286" t="s">
        <v>844</v>
      </c>
      <c r="R383" s="286"/>
      <c r="S383" s="286"/>
      <c r="T383" s="287">
        <v>0</v>
      </c>
      <c r="U383" s="287"/>
      <c r="V383" s="287"/>
      <c r="W383" s="287"/>
      <c r="X383" s="287">
        <v>0</v>
      </c>
      <c r="Y383" s="287"/>
      <c r="Z383" s="287">
        <v>0</v>
      </c>
      <c r="AA383" s="287"/>
      <c r="AB383" s="287"/>
      <c r="AC383" s="287"/>
      <c r="AD383" s="134" t="s">
        <v>473</v>
      </c>
      <c r="AE383" s="134" t="s">
        <v>473</v>
      </c>
    </row>
    <row r="384" spans="1:31" x14ac:dyDescent="0.2">
      <c r="A384" s="106"/>
      <c r="B384" s="280" t="s">
        <v>737</v>
      </c>
      <c r="C384" s="280"/>
      <c r="D384" s="280"/>
      <c r="E384" s="280"/>
      <c r="F384" s="281" t="s">
        <v>845</v>
      </c>
      <c r="G384" s="281"/>
      <c r="H384" s="281"/>
      <c r="I384" s="281"/>
      <c r="J384" s="281"/>
      <c r="K384" s="281"/>
      <c r="L384" s="281"/>
      <c r="M384" s="281"/>
      <c r="N384" s="281"/>
      <c r="O384" s="281"/>
      <c r="P384" s="281"/>
      <c r="Q384" s="282" t="s">
        <v>846</v>
      </c>
      <c r="R384" s="282"/>
      <c r="S384" s="282"/>
      <c r="T384" s="283">
        <v>0</v>
      </c>
      <c r="U384" s="283"/>
      <c r="V384" s="283"/>
      <c r="W384" s="283"/>
      <c r="X384" s="283">
        <v>75000</v>
      </c>
      <c r="Y384" s="283"/>
      <c r="Z384" s="283">
        <v>74217</v>
      </c>
      <c r="AA384" s="283"/>
      <c r="AB384" s="283"/>
      <c r="AC384" s="283"/>
      <c r="AD384" s="134" t="s">
        <v>473</v>
      </c>
      <c r="AE384" s="134" t="s">
        <v>1217</v>
      </c>
    </row>
    <row r="385" spans="1:31" x14ac:dyDescent="0.2">
      <c r="A385" s="106"/>
      <c r="B385" s="280" t="s">
        <v>752</v>
      </c>
      <c r="C385" s="280"/>
      <c r="D385" s="280"/>
      <c r="E385" s="280"/>
      <c r="F385" s="281" t="s">
        <v>847</v>
      </c>
      <c r="G385" s="281"/>
      <c r="H385" s="281"/>
      <c r="I385" s="281"/>
      <c r="J385" s="281"/>
      <c r="K385" s="281"/>
      <c r="L385" s="281"/>
      <c r="M385" s="281"/>
      <c r="N385" s="281"/>
      <c r="O385" s="281"/>
      <c r="P385" s="281"/>
      <c r="Q385" s="282" t="s">
        <v>848</v>
      </c>
      <c r="R385" s="282"/>
      <c r="S385" s="282"/>
      <c r="T385" s="283">
        <v>0</v>
      </c>
      <c r="U385" s="283"/>
      <c r="V385" s="283"/>
      <c r="W385" s="283"/>
      <c r="X385" s="283">
        <v>0</v>
      </c>
      <c r="Y385" s="283"/>
      <c r="Z385" s="283">
        <v>0</v>
      </c>
      <c r="AA385" s="283"/>
      <c r="AB385" s="283"/>
      <c r="AC385" s="283"/>
      <c r="AD385" s="134" t="s">
        <v>473</v>
      </c>
      <c r="AE385" s="134" t="s">
        <v>473</v>
      </c>
    </row>
    <row r="386" spans="1:31" x14ac:dyDescent="0.2">
      <c r="A386" s="106"/>
      <c r="B386" s="280" t="s">
        <v>770</v>
      </c>
      <c r="C386" s="280"/>
      <c r="D386" s="280"/>
      <c r="E386" s="280"/>
      <c r="F386" s="281" t="s">
        <v>771</v>
      </c>
      <c r="G386" s="281"/>
      <c r="H386" s="281"/>
      <c r="I386" s="281"/>
      <c r="J386" s="281"/>
      <c r="K386" s="281"/>
      <c r="L386" s="281"/>
      <c r="M386" s="281"/>
      <c r="N386" s="281"/>
      <c r="O386" s="281"/>
      <c r="P386" s="281"/>
      <c r="Q386" s="282" t="s">
        <v>849</v>
      </c>
      <c r="R386" s="282"/>
      <c r="S386" s="282"/>
      <c r="T386" s="283">
        <v>0</v>
      </c>
      <c r="U386" s="283"/>
      <c r="V386" s="283"/>
      <c r="W386" s="283"/>
      <c r="X386" s="283">
        <v>0</v>
      </c>
      <c r="Y386" s="283"/>
      <c r="Z386" s="283">
        <v>0</v>
      </c>
      <c r="AA386" s="283"/>
      <c r="AB386" s="283"/>
      <c r="AC386" s="283"/>
      <c r="AD386" s="134" t="s">
        <v>473</v>
      </c>
      <c r="AE386" s="134" t="s">
        <v>473</v>
      </c>
    </row>
    <row r="387" spans="1:31" ht="13.5" thickBot="1" x14ac:dyDescent="0.25">
      <c r="A387" s="106"/>
      <c r="B387" s="276" t="s">
        <v>779</v>
      </c>
      <c r="C387" s="276"/>
      <c r="D387" s="276"/>
      <c r="E387" s="276"/>
      <c r="F387" s="277" t="s">
        <v>850</v>
      </c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8" t="s">
        <v>851</v>
      </c>
      <c r="R387" s="278"/>
      <c r="S387" s="278"/>
      <c r="T387" s="279">
        <v>0</v>
      </c>
      <c r="U387" s="279"/>
      <c r="V387" s="279"/>
      <c r="W387" s="279"/>
      <c r="X387" s="279">
        <v>0</v>
      </c>
      <c r="Y387" s="279"/>
      <c r="Z387" s="279">
        <v>0</v>
      </c>
      <c r="AA387" s="279"/>
      <c r="AB387" s="279"/>
      <c r="AC387" s="279"/>
      <c r="AD387" s="134" t="s">
        <v>473</v>
      </c>
      <c r="AE387" s="134" t="s">
        <v>473</v>
      </c>
    </row>
    <row r="388" spans="1:31" x14ac:dyDescent="0.2">
      <c r="A388" s="235" t="s">
        <v>797</v>
      </c>
      <c r="B388" s="235"/>
      <c r="C388" s="235"/>
      <c r="D388" s="235"/>
      <c r="E388" s="235"/>
      <c r="F388" s="235" t="s">
        <v>852</v>
      </c>
      <c r="G388" s="235"/>
      <c r="H388" s="235"/>
      <c r="I388" s="235"/>
      <c r="J388" s="235"/>
      <c r="K388" s="235"/>
      <c r="L388" s="235"/>
      <c r="M388" s="235"/>
      <c r="N388" s="235"/>
      <c r="O388" s="235"/>
      <c r="P388" s="235"/>
      <c r="Q388" s="288" t="s">
        <v>853</v>
      </c>
      <c r="R388" s="288"/>
      <c r="S388" s="288"/>
      <c r="T388" s="289">
        <v>0</v>
      </c>
      <c r="U388" s="289"/>
      <c r="V388" s="289"/>
      <c r="W388" s="289"/>
      <c r="X388" s="289">
        <v>0</v>
      </c>
      <c r="Y388" s="289"/>
      <c r="Z388" s="289">
        <v>0</v>
      </c>
      <c r="AA388" s="289"/>
      <c r="AB388" s="289"/>
      <c r="AC388" s="289"/>
      <c r="AD388" s="135" t="s">
        <v>473</v>
      </c>
      <c r="AE388" s="135" t="s">
        <v>473</v>
      </c>
    </row>
    <row r="389" spans="1:31" x14ac:dyDescent="0.2">
      <c r="A389" s="106"/>
      <c r="B389" s="163" t="s">
        <v>655</v>
      </c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</row>
    <row r="390" spans="1:31" x14ac:dyDescent="0.2">
      <c r="A390" s="106"/>
      <c r="B390" s="284" t="s">
        <v>758</v>
      </c>
      <c r="C390" s="284"/>
      <c r="D390" s="284"/>
      <c r="E390" s="284"/>
      <c r="F390" s="285" t="s">
        <v>759</v>
      </c>
      <c r="G390" s="285"/>
      <c r="H390" s="285"/>
      <c r="I390" s="285"/>
      <c r="J390" s="285"/>
      <c r="K390" s="285"/>
      <c r="L390" s="285"/>
      <c r="M390" s="285"/>
      <c r="N390" s="285"/>
      <c r="O390" s="285"/>
      <c r="P390" s="285"/>
      <c r="Q390" s="286" t="s">
        <v>854</v>
      </c>
      <c r="R390" s="286"/>
      <c r="S390" s="286"/>
      <c r="T390" s="287">
        <v>0</v>
      </c>
      <c r="U390" s="287"/>
      <c r="V390" s="287"/>
      <c r="W390" s="287"/>
      <c r="X390" s="287">
        <v>0</v>
      </c>
      <c r="Y390" s="287"/>
      <c r="Z390" s="287">
        <v>0</v>
      </c>
      <c r="AA390" s="287"/>
      <c r="AB390" s="287"/>
      <c r="AC390" s="287"/>
      <c r="AD390" s="134" t="s">
        <v>473</v>
      </c>
      <c r="AE390" s="134" t="s">
        <v>473</v>
      </c>
    </row>
    <row r="391" spans="1:31" x14ac:dyDescent="0.2">
      <c r="A391" s="106"/>
      <c r="B391" s="280" t="s">
        <v>767</v>
      </c>
      <c r="C391" s="280"/>
      <c r="D391" s="280"/>
      <c r="E391" s="280"/>
      <c r="F391" s="281" t="s">
        <v>855</v>
      </c>
      <c r="G391" s="281"/>
      <c r="H391" s="281"/>
      <c r="I391" s="281"/>
      <c r="J391" s="281"/>
      <c r="K391" s="281"/>
      <c r="L391" s="281"/>
      <c r="M391" s="281"/>
      <c r="N391" s="281"/>
      <c r="O391" s="281"/>
      <c r="P391" s="281"/>
      <c r="Q391" s="282" t="s">
        <v>856</v>
      </c>
      <c r="R391" s="282"/>
      <c r="S391" s="282"/>
      <c r="T391" s="283">
        <v>0</v>
      </c>
      <c r="U391" s="283"/>
      <c r="V391" s="283"/>
      <c r="W391" s="283"/>
      <c r="X391" s="283">
        <v>0</v>
      </c>
      <c r="Y391" s="283"/>
      <c r="Z391" s="283">
        <v>0</v>
      </c>
      <c r="AA391" s="283"/>
      <c r="AB391" s="283"/>
      <c r="AC391" s="283"/>
      <c r="AD391" s="134" t="s">
        <v>473</v>
      </c>
      <c r="AE391" s="134" t="s">
        <v>473</v>
      </c>
    </row>
    <row r="392" spans="1:31" x14ac:dyDescent="0.2">
      <c r="A392" s="106"/>
      <c r="B392" s="280" t="s">
        <v>782</v>
      </c>
      <c r="C392" s="280"/>
      <c r="D392" s="280"/>
      <c r="E392" s="280"/>
      <c r="F392" s="281" t="s">
        <v>783</v>
      </c>
      <c r="G392" s="281"/>
      <c r="H392" s="281"/>
      <c r="I392" s="281"/>
      <c r="J392" s="281"/>
      <c r="K392" s="281"/>
      <c r="L392" s="281"/>
      <c r="M392" s="281"/>
      <c r="N392" s="281"/>
      <c r="O392" s="281"/>
      <c r="P392" s="281"/>
      <c r="Q392" s="282" t="s">
        <v>857</v>
      </c>
      <c r="R392" s="282"/>
      <c r="S392" s="282"/>
      <c r="T392" s="283">
        <v>0</v>
      </c>
      <c r="U392" s="283"/>
      <c r="V392" s="283"/>
      <c r="W392" s="283"/>
      <c r="X392" s="283">
        <v>0</v>
      </c>
      <c r="Y392" s="283"/>
      <c r="Z392" s="283">
        <v>0</v>
      </c>
      <c r="AA392" s="283"/>
      <c r="AB392" s="283"/>
      <c r="AC392" s="283"/>
      <c r="AD392" s="134" t="s">
        <v>473</v>
      </c>
      <c r="AE392" s="134" t="s">
        <v>473</v>
      </c>
    </row>
    <row r="393" spans="1:31" ht="13.5" thickBot="1" x14ac:dyDescent="0.25">
      <c r="A393" s="106"/>
      <c r="B393" s="276" t="s">
        <v>791</v>
      </c>
      <c r="C393" s="276"/>
      <c r="D393" s="276"/>
      <c r="E393" s="276"/>
      <c r="F393" s="277" t="s">
        <v>858</v>
      </c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8" t="s">
        <v>859</v>
      </c>
      <c r="R393" s="278"/>
      <c r="S393" s="278"/>
      <c r="T393" s="279">
        <v>0</v>
      </c>
      <c r="U393" s="279"/>
      <c r="V393" s="279"/>
      <c r="W393" s="279"/>
      <c r="X393" s="279">
        <v>0</v>
      </c>
      <c r="Y393" s="279"/>
      <c r="Z393" s="279">
        <v>0</v>
      </c>
      <c r="AA393" s="279"/>
      <c r="AB393" s="279"/>
      <c r="AC393" s="279"/>
      <c r="AD393" s="134" t="s">
        <v>473</v>
      </c>
      <c r="AE393" s="134" t="s">
        <v>473</v>
      </c>
    </row>
    <row r="394" spans="1:31" x14ac:dyDescent="0.2">
      <c r="A394" s="235" t="s">
        <v>712</v>
      </c>
      <c r="B394" s="235"/>
      <c r="C394" s="235"/>
      <c r="D394" s="235"/>
      <c r="E394" s="235"/>
      <c r="F394" s="235" t="s">
        <v>713</v>
      </c>
      <c r="G394" s="235"/>
      <c r="H394" s="235"/>
      <c r="I394" s="235"/>
      <c r="J394" s="235"/>
      <c r="K394" s="235"/>
      <c r="L394" s="235"/>
      <c r="M394" s="235"/>
      <c r="N394" s="235"/>
      <c r="O394" s="235"/>
      <c r="P394" s="235"/>
      <c r="Q394" s="288" t="s">
        <v>860</v>
      </c>
      <c r="R394" s="288"/>
      <c r="S394" s="288"/>
      <c r="T394" s="289">
        <v>0</v>
      </c>
      <c r="U394" s="289"/>
      <c r="V394" s="289"/>
      <c r="W394" s="289"/>
      <c r="X394" s="289">
        <v>0</v>
      </c>
      <c r="Y394" s="289"/>
      <c r="Z394" s="289">
        <v>0</v>
      </c>
      <c r="AA394" s="289"/>
      <c r="AB394" s="289"/>
      <c r="AC394" s="289"/>
      <c r="AD394" s="135" t="s">
        <v>473</v>
      </c>
      <c r="AE394" s="135" t="s">
        <v>473</v>
      </c>
    </row>
    <row r="395" spans="1:31" x14ac:dyDescent="0.2">
      <c r="A395" s="106"/>
      <c r="B395" s="163" t="s">
        <v>655</v>
      </c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</row>
    <row r="396" spans="1:31" x14ac:dyDescent="0.2">
      <c r="A396" s="106"/>
      <c r="B396" s="284" t="s">
        <v>656</v>
      </c>
      <c r="C396" s="284"/>
      <c r="D396" s="284"/>
      <c r="E396" s="284"/>
      <c r="F396" s="285" t="s">
        <v>861</v>
      </c>
      <c r="G396" s="285"/>
      <c r="H396" s="285"/>
      <c r="I396" s="285"/>
      <c r="J396" s="285"/>
      <c r="K396" s="285"/>
      <c r="L396" s="285"/>
      <c r="M396" s="285"/>
      <c r="N396" s="285"/>
      <c r="O396" s="285"/>
      <c r="P396" s="285"/>
      <c r="Q396" s="286" t="s">
        <v>862</v>
      </c>
      <c r="R396" s="286"/>
      <c r="S396" s="286"/>
      <c r="T396" s="287">
        <v>0</v>
      </c>
      <c r="U396" s="287"/>
      <c r="V396" s="287"/>
      <c r="W396" s="287"/>
      <c r="X396" s="287">
        <v>0</v>
      </c>
      <c r="Y396" s="287"/>
      <c r="Z396" s="287">
        <v>0</v>
      </c>
      <c r="AA396" s="287"/>
      <c r="AB396" s="287"/>
      <c r="AC396" s="287"/>
      <c r="AD396" s="134" t="s">
        <v>473</v>
      </c>
      <c r="AE396" s="134" t="s">
        <v>473</v>
      </c>
    </row>
    <row r="397" spans="1:31" x14ac:dyDescent="0.2">
      <c r="A397" s="106"/>
      <c r="B397" s="280" t="s">
        <v>659</v>
      </c>
      <c r="C397" s="280"/>
      <c r="D397" s="280"/>
      <c r="E397" s="280"/>
      <c r="F397" s="281" t="s">
        <v>929</v>
      </c>
      <c r="G397" s="281"/>
      <c r="H397" s="281"/>
      <c r="I397" s="281"/>
      <c r="J397" s="281"/>
      <c r="K397" s="281"/>
      <c r="L397" s="281"/>
      <c r="M397" s="281"/>
      <c r="N397" s="281"/>
      <c r="O397" s="281"/>
      <c r="P397" s="281"/>
      <c r="Q397" s="282" t="s">
        <v>863</v>
      </c>
      <c r="R397" s="282"/>
      <c r="S397" s="282"/>
      <c r="T397" s="283">
        <v>0</v>
      </c>
      <c r="U397" s="283"/>
      <c r="V397" s="283"/>
      <c r="W397" s="283"/>
      <c r="X397" s="283">
        <v>0</v>
      </c>
      <c r="Y397" s="283"/>
      <c r="Z397" s="283">
        <v>0</v>
      </c>
      <c r="AA397" s="283"/>
      <c r="AB397" s="283"/>
      <c r="AC397" s="283"/>
      <c r="AD397" s="134" t="s">
        <v>473</v>
      </c>
      <c r="AE397" s="134" t="s">
        <v>473</v>
      </c>
    </row>
    <row r="398" spans="1:31" x14ac:dyDescent="0.2">
      <c r="A398" s="106"/>
      <c r="B398" s="280" t="s">
        <v>677</v>
      </c>
      <c r="C398" s="280"/>
      <c r="D398" s="280"/>
      <c r="E398" s="280"/>
      <c r="F398" s="281" t="s">
        <v>678</v>
      </c>
      <c r="G398" s="281"/>
      <c r="H398" s="281"/>
      <c r="I398" s="281"/>
      <c r="J398" s="281"/>
      <c r="K398" s="281"/>
      <c r="L398" s="281"/>
      <c r="M398" s="281"/>
      <c r="N398" s="281"/>
      <c r="O398" s="281"/>
      <c r="P398" s="281"/>
      <c r="Q398" s="282" t="s">
        <v>864</v>
      </c>
      <c r="R398" s="282"/>
      <c r="S398" s="282"/>
      <c r="T398" s="283">
        <v>0</v>
      </c>
      <c r="U398" s="283"/>
      <c r="V398" s="283"/>
      <c r="W398" s="283"/>
      <c r="X398" s="283">
        <v>0</v>
      </c>
      <c r="Y398" s="283"/>
      <c r="Z398" s="283">
        <v>0</v>
      </c>
      <c r="AA398" s="283"/>
      <c r="AB398" s="283"/>
      <c r="AC398" s="283"/>
      <c r="AD398" s="134" t="s">
        <v>473</v>
      </c>
      <c r="AE398" s="134" t="s">
        <v>473</v>
      </c>
    </row>
    <row r="399" spans="1:31" x14ac:dyDescent="0.2">
      <c r="A399" s="106"/>
      <c r="B399" s="280" t="s">
        <v>680</v>
      </c>
      <c r="C399" s="280"/>
      <c r="D399" s="280"/>
      <c r="E399" s="280"/>
      <c r="F399" s="281" t="s">
        <v>153</v>
      </c>
      <c r="G399" s="281"/>
      <c r="H399" s="281"/>
      <c r="I399" s="281"/>
      <c r="J399" s="281"/>
      <c r="K399" s="281"/>
      <c r="L399" s="281"/>
      <c r="M399" s="281"/>
      <c r="N399" s="281"/>
      <c r="O399" s="281"/>
      <c r="P399" s="281"/>
      <c r="Q399" s="282" t="s">
        <v>865</v>
      </c>
      <c r="R399" s="282"/>
      <c r="S399" s="282"/>
      <c r="T399" s="283">
        <v>0</v>
      </c>
      <c r="U399" s="283"/>
      <c r="V399" s="283"/>
      <c r="W399" s="283"/>
      <c r="X399" s="283">
        <v>0</v>
      </c>
      <c r="Y399" s="283"/>
      <c r="Z399" s="283">
        <v>0</v>
      </c>
      <c r="AA399" s="283"/>
      <c r="AB399" s="283"/>
      <c r="AC399" s="283"/>
      <c r="AD399" s="134" t="s">
        <v>473</v>
      </c>
      <c r="AE399" s="134" t="s">
        <v>473</v>
      </c>
    </row>
    <row r="400" spans="1:31" x14ac:dyDescent="0.2">
      <c r="A400" s="106"/>
      <c r="B400" s="280" t="s">
        <v>684</v>
      </c>
      <c r="C400" s="280"/>
      <c r="D400" s="280"/>
      <c r="E400" s="280"/>
      <c r="F400" s="281" t="s">
        <v>866</v>
      </c>
      <c r="G400" s="281"/>
      <c r="H400" s="281"/>
      <c r="I400" s="281"/>
      <c r="J400" s="281"/>
      <c r="K400" s="281"/>
      <c r="L400" s="281"/>
      <c r="M400" s="281"/>
      <c r="N400" s="281"/>
      <c r="O400" s="281"/>
      <c r="P400" s="281"/>
      <c r="Q400" s="282" t="s">
        <v>867</v>
      </c>
      <c r="R400" s="282"/>
      <c r="S400" s="282"/>
      <c r="T400" s="283">
        <v>0</v>
      </c>
      <c r="U400" s="283"/>
      <c r="V400" s="283"/>
      <c r="W400" s="283"/>
      <c r="X400" s="283">
        <v>0</v>
      </c>
      <c r="Y400" s="283"/>
      <c r="Z400" s="283">
        <v>0</v>
      </c>
      <c r="AA400" s="283"/>
      <c r="AB400" s="283"/>
      <c r="AC400" s="283"/>
      <c r="AD400" s="134" t="s">
        <v>473</v>
      </c>
      <c r="AE400" s="134" t="s">
        <v>473</v>
      </c>
    </row>
    <row r="401" spans="1:31" x14ac:dyDescent="0.2">
      <c r="A401" s="106"/>
      <c r="B401" s="280" t="s">
        <v>695</v>
      </c>
      <c r="C401" s="280"/>
      <c r="D401" s="280"/>
      <c r="E401" s="280"/>
      <c r="F401" s="281" t="s">
        <v>696</v>
      </c>
      <c r="G401" s="281"/>
      <c r="H401" s="281"/>
      <c r="I401" s="281"/>
      <c r="J401" s="281"/>
      <c r="K401" s="281"/>
      <c r="L401" s="281"/>
      <c r="M401" s="281"/>
      <c r="N401" s="281"/>
      <c r="O401" s="281"/>
      <c r="P401" s="281"/>
      <c r="Q401" s="282" t="s">
        <v>868</v>
      </c>
      <c r="R401" s="282"/>
      <c r="S401" s="282"/>
      <c r="T401" s="283">
        <v>0</v>
      </c>
      <c r="U401" s="283"/>
      <c r="V401" s="283"/>
      <c r="W401" s="283"/>
      <c r="X401" s="283">
        <v>0</v>
      </c>
      <c r="Y401" s="283"/>
      <c r="Z401" s="283">
        <v>0</v>
      </c>
      <c r="AA401" s="283"/>
      <c r="AB401" s="283"/>
      <c r="AC401" s="283"/>
      <c r="AD401" s="134" t="s">
        <v>473</v>
      </c>
      <c r="AE401" s="134" t="s">
        <v>473</v>
      </c>
    </row>
    <row r="402" spans="1:31" x14ac:dyDescent="0.2">
      <c r="A402" s="106"/>
      <c r="B402" s="280" t="s">
        <v>698</v>
      </c>
      <c r="C402" s="280"/>
      <c r="D402" s="280"/>
      <c r="E402" s="280"/>
      <c r="F402" s="281" t="s">
        <v>422</v>
      </c>
      <c r="G402" s="281"/>
      <c r="H402" s="281"/>
      <c r="I402" s="281"/>
      <c r="J402" s="281"/>
      <c r="K402" s="281"/>
      <c r="L402" s="281"/>
      <c r="M402" s="281"/>
      <c r="N402" s="281"/>
      <c r="O402" s="281"/>
      <c r="P402" s="281"/>
      <c r="Q402" s="282" t="s">
        <v>869</v>
      </c>
      <c r="R402" s="282"/>
      <c r="S402" s="282"/>
      <c r="T402" s="283">
        <v>0</v>
      </c>
      <c r="U402" s="283"/>
      <c r="V402" s="283"/>
      <c r="W402" s="283"/>
      <c r="X402" s="283">
        <v>0</v>
      </c>
      <c r="Y402" s="283"/>
      <c r="Z402" s="283">
        <v>0</v>
      </c>
      <c r="AA402" s="283"/>
      <c r="AB402" s="283"/>
      <c r="AC402" s="283"/>
      <c r="AD402" s="134" t="s">
        <v>473</v>
      </c>
      <c r="AE402" s="134" t="s">
        <v>473</v>
      </c>
    </row>
    <row r="403" spans="1:31" ht="13.5" thickBot="1" x14ac:dyDescent="0.25">
      <c r="A403" s="106"/>
      <c r="B403" s="276" t="s">
        <v>703</v>
      </c>
      <c r="C403" s="276"/>
      <c r="D403" s="276"/>
      <c r="E403" s="276"/>
      <c r="F403" s="277" t="s">
        <v>870</v>
      </c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8" t="s">
        <v>871</v>
      </c>
      <c r="R403" s="278"/>
      <c r="S403" s="278"/>
      <c r="T403" s="279">
        <v>0</v>
      </c>
      <c r="U403" s="279"/>
      <c r="V403" s="279"/>
      <c r="W403" s="279"/>
      <c r="X403" s="279">
        <v>0</v>
      </c>
      <c r="Y403" s="279"/>
      <c r="Z403" s="279">
        <v>0</v>
      </c>
      <c r="AA403" s="279"/>
      <c r="AB403" s="279"/>
      <c r="AC403" s="279"/>
      <c r="AD403" s="134" t="s">
        <v>473</v>
      </c>
      <c r="AE403" s="134" t="s">
        <v>473</v>
      </c>
    </row>
    <row r="404" spans="1:31" x14ac:dyDescent="0.2">
      <c r="A404" s="235" t="s">
        <v>715</v>
      </c>
      <c r="B404" s="235"/>
      <c r="C404" s="235"/>
      <c r="D404" s="235"/>
      <c r="E404" s="235"/>
      <c r="F404" s="235" t="s">
        <v>872</v>
      </c>
      <c r="G404" s="235"/>
      <c r="H404" s="235"/>
      <c r="I404" s="235"/>
      <c r="J404" s="235"/>
      <c r="K404" s="235"/>
      <c r="L404" s="235"/>
      <c r="M404" s="235"/>
      <c r="N404" s="235"/>
      <c r="O404" s="235"/>
      <c r="P404" s="235"/>
      <c r="Q404" s="288" t="s">
        <v>873</v>
      </c>
      <c r="R404" s="288"/>
      <c r="S404" s="288"/>
      <c r="T404" s="289">
        <v>0</v>
      </c>
      <c r="U404" s="289"/>
      <c r="V404" s="289"/>
      <c r="W404" s="289"/>
      <c r="X404" s="289">
        <v>0</v>
      </c>
      <c r="Y404" s="289"/>
      <c r="Z404" s="289">
        <v>0</v>
      </c>
      <c r="AA404" s="289"/>
      <c r="AB404" s="289"/>
      <c r="AC404" s="289"/>
      <c r="AD404" s="135" t="s">
        <v>473</v>
      </c>
      <c r="AE404" s="135" t="s">
        <v>473</v>
      </c>
    </row>
    <row r="405" spans="1:31" x14ac:dyDescent="0.2">
      <c r="A405" s="106"/>
      <c r="B405" s="163" t="s">
        <v>655</v>
      </c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</row>
    <row r="406" spans="1:31" x14ac:dyDescent="0.2">
      <c r="A406" s="106"/>
      <c r="B406" s="284" t="s">
        <v>665</v>
      </c>
      <c r="C406" s="284"/>
      <c r="D406" s="284"/>
      <c r="E406" s="284"/>
      <c r="F406" s="285" t="s">
        <v>666</v>
      </c>
      <c r="G406" s="285"/>
      <c r="H406" s="285"/>
      <c r="I406" s="285"/>
      <c r="J406" s="285"/>
      <c r="K406" s="285"/>
      <c r="L406" s="285"/>
      <c r="M406" s="285"/>
      <c r="N406" s="285"/>
      <c r="O406" s="285"/>
      <c r="P406" s="285"/>
      <c r="Q406" s="286" t="s">
        <v>874</v>
      </c>
      <c r="R406" s="286"/>
      <c r="S406" s="286"/>
      <c r="T406" s="287">
        <v>0</v>
      </c>
      <c r="U406" s="287"/>
      <c r="V406" s="287"/>
      <c r="W406" s="287"/>
      <c r="X406" s="287">
        <v>0</v>
      </c>
      <c r="Y406" s="287"/>
      <c r="Z406" s="287">
        <v>0</v>
      </c>
      <c r="AA406" s="287"/>
      <c r="AB406" s="287"/>
      <c r="AC406" s="287"/>
      <c r="AD406" s="134" t="s">
        <v>473</v>
      </c>
      <c r="AE406" s="134" t="s">
        <v>473</v>
      </c>
    </row>
    <row r="407" spans="1:31" x14ac:dyDescent="0.2">
      <c r="A407" s="106"/>
      <c r="B407" s="280" t="s">
        <v>668</v>
      </c>
      <c r="C407" s="280"/>
      <c r="D407" s="280"/>
      <c r="E407" s="280"/>
      <c r="F407" s="281" t="s">
        <v>669</v>
      </c>
      <c r="G407" s="281"/>
      <c r="H407" s="281"/>
      <c r="I407" s="281"/>
      <c r="J407" s="281"/>
      <c r="K407" s="281"/>
      <c r="L407" s="281"/>
      <c r="M407" s="281"/>
      <c r="N407" s="281"/>
      <c r="O407" s="281"/>
      <c r="P407" s="281"/>
      <c r="Q407" s="282" t="s">
        <v>875</v>
      </c>
      <c r="R407" s="282"/>
      <c r="S407" s="282"/>
      <c r="T407" s="283">
        <v>0</v>
      </c>
      <c r="U407" s="283"/>
      <c r="V407" s="283"/>
      <c r="W407" s="283"/>
      <c r="X407" s="283">
        <v>0</v>
      </c>
      <c r="Y407" s="283"/>
      <c r="Z407" s="283">
        <v>0</v>
      </c>
      <c r="AA407" s="283"/>
      <c r="AB407" s="283"/>
      <c r="AC407" s="283"/>
      <c r="AD407" s="134" t="s">
        <v>473</v>
      </c>
      <c r="AE407" s="134" t="s">
        <v>473</v>
      </c>
    </row>
    <row r="408" spans="1:31" ht="13.5" thickBot="1" x14ac:dyDescent="0.25">
      <c r="A408" s="106"/>
      <c r="B408" s="276" t="s">
        <v>674</v>
      </c>
      <c r="C408" s="276"/>
      <c r="D408" s="276"/>
      <c r="E408" s="276"/>
      <c r="F408" s="277" t="s">
        <v>876</v>
      </c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8" t="s">
        <v>877</v>
      </c>
      <c r="R408" s="278"/>
      <c r="S408" s="278"/>
      <c r="T408" s="279">
        <v>0</v>
      </c>
      <c r="U408" s="279"/>
      <c r="V408" s="279"/>
      <c r="W408" s="279"/>
      <c r="X408" s="279">
        <v>0</v>
      </c>
      <c r="Y408" s="279"/>
      <c r="Z408" s="279">
        <v>0</v>
      </c>
      <c r="AA408" s="279"/>
      <c r="AB408" s="279"/>
      <c r="AC408" s="279"/>
      <c r="AD408" s="134" t="s">
        <v>473</v>
      </c>
      <c r="AE408" s="134" t="s">
        <v>473</v>
      </c>
    </row>
    <row r="409" spans="1:31" x14ac:dyDescent="0.2">
      <c r="A409" s="235" t="s">
        <v>800</v>
      </c>
      <c r="B409" s="235"/>
      <c r="C409" s="235"/>
      <c r="D409" s="235"/>
      <c r="E409" s="235"/>
      <c r="F409" s="235" t="s">
        <v>878</v>
      </c>
      <c r="G409" s="235"/>
      <c r="H409" s="235"/>
      <c r="I409" s="235"/>
      <c r="J409" s="235"/>
      <c r="K409" s="235"/>
      <c r="L409" s="235"/>
      <c r="M409" s="235"/>
      <c r="N409" s="235"/>
      <c r="O409" s="235"/>
      <c r="P409" s="235"/>
      <c r="Q409" s="288" t="s">
        <v>879</v>
      </c>
      <c r="R409" s="288"/>
      <c r="S409" s="288"/>
      <c r="T409" s="289">
        <v>0</v>
      </c>
      <c r="U409" s="289"/>
      <c r="V409" s="289"/>
      <c r="W409" s="289"/>
      <c r="X409" s="289">
        <v>0</v>
      </c>
      <c r="Y409" s="289"/>
      <c r="Z409" s="289">
        <v>0</v>
      </c>
      <c r="AA409" s="289"/>
      <c r="AB409" s="289"/>
      <c r="AC409" s="289"/>
      <c r="AD409" s="135" t="s">
        <v>473</v>
      </c>
      <c r="AE409" s="135" t="s">
        <v>473</v>
      </c>
    </row>
    <row r="410" spans="1:31" x14ac:dyDescent="0.2">
      <c r="A410" s="106"/>
      <c r="B410" s="163" t="s">
        <v>655</v>
      </c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</row>
    <row r="411" spans="1:31" x14ac:dyDescent="0.2">
      <c r="A411" s="106"/>
      <c r="B411" s="284" t="s">
        <v>728</v>
      </c>
      <c r="C411" s="284"/>
      <c r="D411" s="284"/>
      <c r="E411" s="284"/>
      <c r="F411" s="285" t="s">
        <v>729</v>
      </c>
      <c r="G411" s="285"/>
      <c r="H411" s="285"/>
      <c r="I411" s="285"/>
      <c r="J411" s="285"/>
      <c r="K411" s="285"/>
      <c r="L411" s="285"/>
      <c r="M411" s="285"/>
      <c r="N411" s="285"/>
      <c r="O411" s="285"/>
      <c r="P411" s="285"/>
      <c r="Q411" s="286" t="s">
        <v>880</v>
      </c>
      <c r="R411" s="286"/>
      <c r="S411" s="286"/>
      <c r="T411" s="287">
        <v>0</v>
      </c>
      <c r="U411" s="287"/>
      <c r="V411" s="287"/>
      <c r="W411" s="287"/>
      <c r="X411" s="287">
        <v>0</v>
      </c>
      <c r="Y411" s="287"/>
      <c r="Z411" s="287">
        <v>0</v>
      </c>
      <c r="AA411" s="287"/>
      <c r="AB411" s="287"/>
      <c r="AC411" s="287"/>
      <c r="AD411" s="134" t="s">
        <v>473</v>
      </c>
      <c r="AE411" s="134" t="s">
        <v>473</v>
      </c>
    </row>
    <row r="412" spans="1:31" x14ac:dyDescent="0.2">
      <c r="A412" s="106"/>
      <c r="B412" s="280" t="s">
        <v>731</v>
      </c>
      <c r="C412" s="280"/>
      <c r="D412" s="280"/>
      <c r="E412" s="280"/>
      <c r="F412" s="281" t="s">
        <v>732</v>
      </c>
      <c r="G412" s="281"/>
      <c r="H412" s="281"/>
      <c r="I412" s="281"/>
      <c r="J412" s="281"/>
      <c r="K412" s="281"/>
      <c r="L412" s="281"/>
      <c r="M412" s="281"/>
      <c r="N412" s="281"/>
      <c r="O412" s="281"/>
      <c r="P412" s="281"/>
      <c r="Q412" s="282" t="s">
        <v>881</v>
      </c>
      <c r="R412" s="282"/>
      <c r="S412" s="282"/>
      <c r="T412" s="283">
        <v>0</v>
      </c>
      <c r="U412" s="283"/>
      <c r="V412" s="283"/>
      <c r="W412" s="283"/>
      <c r="X412" s="283">
        <v>0</v>
      </c>
      <c r="Y412" s="283"/>
      <c r="Z412" s="283">
        <v>0</v>
      </c>
      <c r="AA412" s="283"/>
      <c r="AB412" s="283"/>
      <c r="AC412" s="283"/>
      <c r="AD412" s="134" t="s">
        <v>473</v>
      </c>
      <c r="AE412" s="134" t="s">
        <v>473</v>
      </c>
    </row>
    <row r="413" spans="1:31" x14ac:dyDescent="0.2">
      <c r="A413" s="106"/>
      <c r="B413" s="280" t="s">
        <v>737</v>
      </c>
      <c r="C413" s="280"/>
      <c r="D413" s="280"/>
      <c r="E413" s="280"/>
      <c r="F413" s="281" t="s">
        <v>882</v>
      </c>
      <c r="G413" s="281"/>
      <c r="H413" s="281"/>
      <c r="I413" s="281"/>
      <c r="J413" s="281"/>
      <c r="K413" s="281"/>
      <c r="L413" s="281"/>
      <c r="M413" s="281"/>
      <c r="N413" s="281"/>
      <c r="O413" s="281"/>
      <c r="P413" s="281"/>
      <c r="Q413" s="282" t="s">
        <v>883</v>
      </c>
      <c r="R413" s="282"/>
      <c r="S413" s="282"/>
      <c r="T413" s="283">
        <v>0</v>
      </c>
      <c r="U413" s="283"/>
      <c r="V413" s="283"/>
      <c r="W413" s="283"/>
      <c r="X413" s="283">
        <v>0</v>
      </c>
      <c r="Y413" s="283"/>
      <c r="Z413" s="283">
        <v>0</v>
      </c>
      <c r="AA413" s="283"/>
      <c r="AB413" s="283"/>
      <c r="AC413" s="283"/>
      <c r="AD413" s="134" t="s">
        <v>473</v>
      </c>
      <c r="AE413" s="134" t="s">
        <v>473</v>
      </c>
    </row>
    <row r="414" spans="1:31" x14ac:dyDescent="0.2">
      <c r="A414" s="106"/>
      <c r="B414" s="280" t="s">
        <v>750</v>
      </c>
      <c r="C414" s="280"/>
      <c r="D414" s="280"/>
      <c r="E414" s="280"/>
      <c r="F414" s="281" t="s">
        <v>884</v>
      </c>
      <c r="G414" s="281"/>
      <c r="H414" s="281"/>
      <c r="I414" s="281"/>
      <c r="J414" s="281"/>
      <c r="K414" s="281"/>
      <c r="L414" s="281"/>
      <c r="M414" s="281"/>
      <c r="N414" s="281"/>
      <c r="O414" s="281"/>
      <c r="P414" s="281"/>
      <c r="Q414" s="282" t="s">
        <v>885</v>
      </c>
      <c r="R414" s="282"/>
      <c r="S414" s="282"/>
      <c r="T414" s="283">
        <v>0</v>
      </c>
      <c r="U414" s="283"/>
      <c r="V414" s="283"/>
      <c r="W414" s="283"/>
      <c r="X414" s="283">
        <v>0</v>
      </c>
      <c r="Y414" s="283"/>
      <c r="Z414" s="283">
        <v>0</v>
      </c>
      <c r="AA414" s="283"/>
      <c r="AB414" s="283"/>
      <c r="AC414" s="283"/>
      <c r="AD414" s="134" t="s">
        <v>473</v>
      </c>
      <c r="AE414" s="134" t="s">
        <v>473</v>
      </c>
    </row>
    <row r="415" spans="1:31" x14ac:dyDescent="0.2">
      <c r="A415" s="106"/>
      <c r="B415" s="280" t="s">
        <v>752</v>
      </c>
      <c r="C415" s="280"/>
      <c r="D415" s="280"/>
      <c r="E415" s="280"/>
      <c r="F415" s="281" t="s">
        <v>886</v>
      </c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2" t="s">
        <v>887</v>
      </c>
      <c r="R415" s="282"/>
      <c r="S415" s="282"/>
      <c r="T415" s="283">
        <v>0</v>
      </c>
      <c r="U415" s="283"/>
      <c r="V415" s="283"/>
      <c r="W415" s="283"/>
      <c r="X415" s="283">
        <v>0</v>
      </c>
      <c r="Y415" s="283"/>
      <c r="Z415" s="283">
        <v>0</v>
      </c>
      <c r="AA415" s="283"/>
      <c r="AB415" s="283"/>
      <c r="AC415" s="283"/>
      <c r="AD415" s="134" t="s">
        <v>473</v>
      </c>
      <c r="AE415" s="134" t="s">
        <v>473</v>
      </c>
    </row>
    <row r="416" spans="1:31" x14ac:dyDescent="0.2">
      <c r="A416" s="106"/>
      <c r="B416" s="280" t="s">
        <v>770</v>
      </c>
      <c r="C416" s="280"/>
      <c r="D416" s="280"/>
      <c r="E416" s="280"/>
      <c r="F416" s="281" t="s">
        <v>771</v>
      </c>
      <c r="G416" s="281"/>
      <c r="H416" s="281"/>
      <c r="I416" s="281"/>
      <c r="J416" s="281"/>
      <c r="K416" s="281"/>
      <c r="L416" s="281"/>
      <c r="M416" s="281"/>
      <c r="N416" s="281"/>
      <c r="O416" s="281"/>
      <c r="P416" s="281"/>
      <c r="Q416" s="282" t="s">
        <v>888</v>
      </c>
      <c r="R416" s="282"/>
      <c r="S416" s="282"/>
      <c r="T416" s="283">
        <v>0</v>
      </c>
      <c r="U416" s="283"/>
      <c r="V416" s="283"/>
      <c r="W416" s="283"/>
      <c r="X416" s="283">
        <v>0</v>
      </c>
      <c r="Y416" s="283"/>
      <c r="Z416" s="283">
        <v>0</v>
      </c>
      <c r="AA416" s="283"/>
      <c r="AB416" s="283"/>
      <c r="AC416" s="283"/>
      <c r="AD416" s="134" t="s">
        <v>473</v>
      </c>
      <c r="AE416" s="134" t="s">
        <v>473</v>
      </c>
    </row>
    <row r="417" spans="1:31" x14ac:dyDescent="0.2">
      <c r="A417" s="106"/>
      <c r="B417" s="280" t="s">
        <v>773</v>
      </c>
      <c r="C417" s="280"/>
      <c r="D417" s="280"/>
      <c r="E417" s="280"/>
      <c r="F417" s="281" t="s">
        <v>774</v>
      </c>
      <c r="G417" s="281"/>
      <c r="H417" s="281"/>
      <c r="I417" s="281"/>
      <c r="J417" s="281"/>
      <c r="K417" s="281"/>
      <c r="L417" s="281"/>
      <c r="M417" s="281"/>
      <c r="N417" s="281"/>
      <c r="O417" s="281"/>
      <c r="P417" s="281"/>
      <c r="Q417" s="282" t="s">
        <v>889</v>
      </c>
      <c r="R417" s="282"/>
      <c r="S417" s="282"/>
      <c r="T417" s="283">
        <v>0</v>
      </c>
      <c r="U417" s="283"/>
      <c r="V417" s="283"/>
      <c r="W417" s="283"/>
      <c r="X417" s="283">
        <v>0</v>
      </c>
      <c r="Y417" s="283"/>
      <c r="Z417" s="283">
        <v>0</v>
      </c>
      <c r="AA417" s="283"/>
      <c r="AB417" s="283"/>
      <c r="AC417" s="283"/>
      <c r="AD417" s="134" t="s">
        <v>473</v>
      </c>
      <c r="AE417" s="134" t="s">
        <v>473</v>
      </c>
    </row>
    <row r="418" spans="1:31" ht="13.5" thickBot="1" x14ac:dyDescent="0.25">
      <c r="A418" s="106"/>
      <c r="B418" s="276" t="s">
        <v>779</v>
      </c>
      <c r="C418" s="276"/>
      <c r="D418" s="276"/>
      <c r="E418" s="276"/>
      <c r="F418" s="277" t="s">
        <v>850</v>
      </c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8" t="s">
        <v>890</v>
      </c>
      <c r="R418" s="278"/>
      <c r="S418" s="278"/>
      <c r="T418" s="279">
        <v>0</v>
      </c>
      <c r="U418" s="279"/>
      <c r="V418" s="279"/>
      <c r="W418" s="279"/>
      <c r="X418" s="279">
        <v>0</v>
      </c>
      <c r="Y418" s="279"/>
      <c r="Z418" s="279">
        <v>0</v>
      </c>
      <c r="AA418" s="279"/>
      <c r="AB418" s="279"/>
      <c r="AC418" s="279"/>
      <c r="AD418" s="134" t="s">
        <v>473</v>
      </c>
      <c r="AE418" s="134" t="s">
        <v>473</v>
      </c>
    </row>
    <row r="419" spans="1:31" x14ac:dyDescent="0.2">
      <c r="A419" s="235" t="s">
        <v>803</v>
      </c>
      <c r="B419" s="235"/>
      <c r="C419" s="235"/>
      <c r="D419" s="235"/>
      <c r="E419" s="235"/>
      <c r="F419" s="235" t="s">
        <v>891</v>
      </c>
      <c r="G419" s="235"/>
      <c r="H419" s="235"/>
      <c r="I419" s="235"/>
      <c r="J419" s="235"/>
      <c r="K419" s="235"/>
      <c r="L419" s="235"/>
      <c r="M419" s="235"/>
      <c r="N419" s="235"/>
      <c r="O419" s="235"/>
      <c r="P419" s="235"/>
      <c r="Q419" s="288" t="s">
        <v>892</v>
      </c>
      <c r="R419" s="288"/>
      <c r="S419" s="288"/>
      <c r="T419" s="289">
        <v>0</v>
      </c>
      <c r="U419" s="289"/>
      <c r="V419" s="289"/>
      <c r="W419" s="289"/>
      <c r="X419" s="289">
        <v>0</v>
      </c>
      <c r="Y419" s="289"/>
      <c r="Z419" s="289">
        <v>0</v>
      </c>
      <c r="AA419" s="289"/>
      <c r="AB419" s="289"/>
      <c r="AC419" s="289"/>
      <c r="AD419" s="135" t="s">
        <v>473</v>
      </c>
      <c r="AE419" s="135" t="s">
        <v>473</v>
      </c>
    </row>
    <row r="420" spans="1:31" x14ac:dyDescent="0.2">
      <c r="A420" s="106"/>
      <c r="B420" s="163" t="s">
        <v>655</v>
      </c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</row>
    <row r="421" spans="1:31" x14ac:dyDescent="0.2">
      <c r="A421" s="106"/>
      <c r="B421" s="284" t="s">
        <v>758</v>
      </c>
      <c r="C421" s="284"/>
      <c r="D421" s="284"/>
      <c r="E421" s="284"/>
      <c r="F421" s="285" t="s">
        <v>759</v>
      </c>
      <c r="G421" s="285"/>
      <c r="H421" s="285"/>
      <c r="I421" s="285"/>
      <c r="J421" s="285"/>
      <c r="K421" s="285"/>
      <c r="L421" s="285"/>
      <c r="M421" s="285"/>
      <c r="N421" s="285"/>
      <c r="O421" s="285"/>
      <c r="P421" s="285"/>
      <c r="Q421" s="286" t="s">
        <v>893</v>
      </c>
      <c r="R421" s="286"/>
      <c r="S421" s="286"/>
      <c r="T421" s="287">
        <v>0</v>
      </c>
      <c r="U421" s="287"/>
      <c r="V421" s="287"/>
      <c r="W421" s="287"/>
      <c r="X421" s="287">
        <v>0</v>
      </c>
      <c r="Y421" s="287"/>
      <c r="Z421" s="287">
        <v>0</v>
      </c>
      <c r="AA421" s="287"/>
      <c r="AB421" s="287"/>
      <c r="AC421" s="287"/>
      <c r="AD421" s="134" t="s">
        <v>473</v>
      </c>
      <c r="AE421" s="134" t="s">
        <v>473</v>
      </c>
    </row>
    <row r="422" spans="1:31" x14ac:dyDescent="0.2">
      <c r="A422" s="106"/>
      <c r="B422" s="280" t="s">
        <v>761</v>
      </c>
      <c r="C422" s="280"/>
      <c r="D422" s="280"/>
      <c r="E422" s="280"/>
      <c r="F422" s="281" t="s">
        <v>762</v>
      </c>
      <c r="G422" s="281"/>
      <c r="H422" s="281"/>
      <c r="I422" s="281"/>
      <c r="J422" s="281"/>
      <c r="K422" s="281"/>
      <c r="L422" s="281"/>
      <c r="M422" s="281"/>
      <c r="N422" s="281"/>
      <c r="O422" s="281"/>
      <c r="P422" s="281"/>
      <c r="Q422" s="282" t="s">
        <v>894</v>
      </c>
      <c r="R422" s="282"/>
      <c r="S422" s="282"/>
      <c r="T422" s="283">
        <v>0</v>
      </c>
      <c r="U422" s="283"/>
      <c r="V422" s="283"/>
      <c r="W422" s="283"/>
      <c r="X422" s="283">
        <v>0</v>
      </c>
      <c r="Y422" s="283"/>
      <c r="Z422" s="283">
        <v>0</v>
      </c>
      <c r="AA422" s="283"/>
      <c r="AB422" s="283"/>
      <c r="AC422" s="283"/>
      <c r="AD422" s="134" t="s">
        <v>473</v>
      </c>
      <c r="AE422" s="134" t="s">
        <v>473</v>
      </c>
    </row>
    <row r="423" spans="1:31" x14ac:dyDescent="0.2">
      <c r="A423" s="106"/>
      <c r="B423" s="280" t="s">
        <v>767</v>
      </c>
      <c r="C423" s="280"/>
      <c r="D423" s="280"/>
      <c r="E423" s="280"/>
      <c r="F423" s="281" t="s">
        <v>895</v>
      </c>
      <c r="G423" s="281"/>
      <c r="H423" s="281"/>
      <c r="I423" s="281"/>
      <c r="J423" s="281"/>
      <c r="K423" s="281"/>
      <c r="L423" s="281"/>
      <c r="M423" s="281"/>
      <c r="N423" s="281"/>
      <c r="O423" s="281"/>
      <c r="P423" s="281"/>
      <c r="Q423" s="282" t="s">
        <v>896</v>
      </c>
      <c r="R423" s="282"/>
      <c r="S423" s="282"/>
      <c r="T423" s="283">
        <v>0</v>
      </c>
      <c r="U423" s="283"/>
      <c r="V423" s="283"/>
      <c r="W423" s="283"/>
      <c r="X423" s="283">
        <v>0</v>
      </c>
      <c r="Y423" s="283"/>
      <c r="Z423" s="283">
        <v>0</v>
      </c>
      <c r="AA423" s="283"/>
      <c r="AB423" s="283"/>
      <c r="AC423" s="283"/>
      <c r="AD423" s="134" t="s">
        <v>473</v>
      </c>
      <c r="AE423" s="134" t="s">
        <v>473</v>
      </c>
    </row>
    <row r="424" spans="1:31" x14ac:dyDescent="0.2">
      <c r="A424" s="106"/>
      <c r="B424" s="280" t="s">
        <v>782</v>
      </c>
      <c r="C424" s="280"/>
      <c r="D424" s="280"/>
      <c r="E424" s="280"/>
      <c r="F424" s="281" t="s">
        <v>783</v>
      </c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2" t="s">
        <v>897</v>
      </c>
      <c r="R424" s="282"/>
      <c r="S424" s="282"/>
      <c r="T424" s="283">
        <v>0</v>
      </c>
      <c r="U424" s="283"/>
      <c r="V424" s="283"/>
      <c r="W424" s="283"/>
      <c r="X424" s="283">
        <v>0</v>
      </c>
      <c r="Y424" s="283"/>
      <c r="Z424" s="283">
        <v>0</v>
      </c>
      <c r="AA424" s="283"/>
      <c r="AB424" s="283"/>
      <c r="AC424" s="283"/>
      <c r="AD424" s="134" t="s">
        <v>473</v>
      </c>
      <c r="AE424" s="134" t="s">
        <v>473</v>
      </c>
    </row>
    <row r="425" spans="1:31" x14ac:dyDescent="0.2">
      <c r="A425" s="106"/>
      <c r="B425" s="280" t="s">
        <v>785</v>
      </c>
      <c r="C425" s="280"/>
      <c r="D425" s="280"/>
      <c r="E425" s="280"/>
      <c r="F425" s="281" t="s">
        <v>786</v>
      </c>
      <c r="G425" s="281"/>
      <c r="H425" s="281"/>
      <c r="I425" s="281"/>
      <c r="J425" s="281"/>
      <c r="K425" s="281"/>
      <c r="L425" s="281"/>
      <c r="M425" s="281"/>
      <c r="N425" s="281"/>
      <c r="O425" s="281"/>
      <c r="P425" s="281"/>
      <c r="Q425" s="282" t="s">
        <v>898</v>
      </c>
      <c r="R425" s="282"/>
      <c r="S425" s="282"/>
      <c r="T425" s="283">
        <v>0</v>
      </c>
      <c r="U425" s="283"/>
      <c r="V425" s="283"/>
      <c r="W425" s="283"/>
      <c r="X425" s="283">
        <v>0</v>
      </c>
      <c r="Y425" s="283"/>
      <c r="Z425" s="283">
        <v>0</v>
      </c>
      <c r="AA425" s="283"/>
      <c r="AB425" s="283"/>
      <c r="AC425" s="283"/>
      <c r="AD425" s="134" t="s">
        <v>473</v>
      </c>
      <c r="AE425" s="134" t="s">
        <v>473</v>
      </c>
    </row>
    <row r="426" spans="1:31" ht="13.5" thickBot="1" x14ac:dyDescent="0.25">
      <c r="A426" s="106"/>
      <c r="B426" s="276" t="s">
        <v>791</v>
      </c>
      <c r="C426" s="276"/>
      <c r="D426" s="276"/>
      <c r="E426" s="276"/>
      <c r="F426" s="277" t="s">
        <v>858</v>
      </c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8" t="s">
        <v>899</v>
      </c>
      <c r="R426" s="278"/>
      <c r="S426" s="278"/>
      <c r="T426" s="279">
        <v>0</v>
      </c>
      <c r="U426" s="279"/>
      <c r="V426" s="279"/>
      <c r="W426" s="279"/>
      <c r="X426" s="279">
        <v>0</v>
      </c>
      <c r="Y426" s="279"/>
      <c r="Z426" s="279">
        <v>0</v>
      </c>
      <c r="AA426" s="279"/>
      <c r="AB426" s="279"/>
      <c r="AC426" s="279"/>
      <c r="AD426" s="134" t="s">
        <v>473</v>
      </c>
      <c r="AE426" s="134" t="s">
        <v>473</v>
      </c>
    </row>
    <row r="427" spans="1:31" ht="13.5" thickBot="1" x14ac:dyDescent="0.25">
      <c r="A427" s="240"/>
      <c r="B427" s="240"/>
      <c r="C427" s="240"/>
      <c r="D427" s="240"/>
      <c r="E427" s="240"/>
      <c r="F427" s="240"/>
      <c r="G427" s="240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  <c r="T427" s="240"/>
      <c r="U427" s="240"/>
      <c r="V427" s="240"/>
      <c r="W427" s="240"/>
      <c r="X427" s="240"/>
      <c r="Y427" s="240"/>
      <c r="Z427" s="240"/>
      <c r="AA427" s="240"/>
      <c r="AB427" s="240"/>
      <c r="AC427" s="240"/>
      <c r="AD427" s="240"/>
      <c r="AE427" s="240"/>
    </row>
    <row r="428" spans="1:31" x14ac:dyDescent="0.2">
      <c r="A428" s="275" t="s">
        <v>900</v>
      </c>
      <c r="B428" s="275"/>
      <c r="C428" s="275"/>
      <c r="D428" s="275"/>
      <c r="E428" s="275"/>
      <c r="F428" s="275"/>
      <c r="G428" s="275"/>
      <c r="H428" s="275"/>
      <c r="I428" s="275"/>
      <c r="J428" s="275"/>
      <c r="K428" s="275"/>
      <c r="L428" s="275" t="s">
        <v>904</v>
      </c>
      <c r="M428" s="275"/>
      <c r="N428" s="275"/>
      <c r="O428" s="275"/>
      <c r="P428" s="275"/>
      <c r="Q428" s="275"/>
      <c r="R428" s="275"/>
      <c r="S428" s="275" t="s">
        <v>901</v>
      </c>
      <c r="T428" s="275"/>
      <c r="U428" s="275"/>
      <c r="V428" s="275"/>
      <c r="W428" s="275"/>
      <c r="X428" s="275"/>
      <c r="Y428" s="275"/>
      <c r="Z428" s="275"/>
      <c r="AA428" s="275"/>
      <c r="AB428" s="275"/>
      <c r="AC428" s="275"/>
      <c r="AD428" s="275"/>
      <c r="AE428" s="275"/>
    </row>
    <row r="429" spans="1:31" x14ac:dyDescent="0.2">
      <c r="A429" s="206"/>
      <c r="B429" s="206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73" t="s">
        <v>447</v>
      </c>
      <c r="V429" s="273"/>
      <c r="W429" s="273"/>
      <c r="X429" s="273"/>
      <c r="Y429" s="273"/>
      <c r="Z429" s="273"/>
      <c r="AA429" s="273"/>
      <c r="AB429" s="273"/>
      <c r="AC429" s="273"/>
      <c r="AD429" s="273"/>
      <c r="AE429" s="273"/>
    </row>
    <row r="430" spans="1:31" x14ac:dyDescent="0.2">
      <c r="A430" s="192"/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</row>
    <row r="431" spans="1:31" x14ac:dyDescent="0.2">
      <c r="A431" s="206"/>
      <c r="B431" s="206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72" t="s">
        <v>903</v>
      </c>
      <c r="T431" s="272"/>
      <c r="U431" s="272"/>
      <c r="V431" s="272"/>
      <c r="W431" s="272"/>
      <c r="X431" s="272"/>
      <c r="Y431" s="272"/>
      <c r="Z431" s="272"/>
      <c r="AA431" s="272"/>
      <c r="AB431" s="272"/>
      <c r="AC431" s="272"/>
      <c r="AD431" s="272"/>
      <c r="AE431" s="272"/>
    </row>
    <row r="432" spans="1:31" x14ac:dyDescent="0.2">
      <c r="A432" s="272" t="s">
        <v>902</v>
      </c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06"/>
      <c r="M432" s="206"/>
      <c r="N432" s="206"/>
      <c r="O432" s="206"/>
      <c r="P432" s="206"/>
      <c r="Q432" s="206"/>
      <c r="R432" s="206"/>
      <c r="S432" s="272" t="s">
        <v>905</v>
      </c>
      <c r="T432" s="272"/>
      <c r="U432" s="273" t="s">
        <v>446</v>
      </c>
      <c r="V432" s="273"/>
      <c r="W432" s="273"/>
      <c r="X432" s="273"/>
      <c r="Y432" s="273"/>
      <c r="Z432" s="273"/>
      <c r="AA432" s="273"/>
      <c r="AB432" s="133" t="s">
        <v>906</v>
      </c>
      <c r="AC432" s="274" t="s">
        <v>9</v>
      </c>
      <c r="AD432" s="274"/>
      <c r="AE432" s="274"/>
    </row>
    <row r="433" spans="1:31" x14ac:dyDescent="0.2">
      <c r="A433" s="192"/>
      <c r="B433" s="192"/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  <c r="AE433" s="192"/>
    </row>
    <row r="434" spans="1:31" x14ac:dyDescent="0.2">
      <c r="A434" s="163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</row>
    <row r="435" spans="1:31" x14ac:dyDescent="0.2">
      <c r="A435" s="206"/>
      <c r="B435" s="206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72" t="s">
        <v>907</v>
      </c>
      <c r="T435" s="272"/>
      <c r="U435" s="273" t="s">
        <v>928</v>
      </c>
      <c r="V435" s="273"/>
      <c r="W435" s="273"/>
      <c r="X435" s="273"/>
      <c r="Y435" s="273"/>
      <c r="Z435" s="273"/>
      <c r="AA435" s="273"/>
      <c r="AB435" s="133" t="s">
        <v>906</v>
      </c>
      <c r="AC435" s="274"/>
      <c r="AD435" s="274"/>
      <c r="AE435" s="274"/>
    </row>
    <row r="436" spans="1:31" x14ac:dyDescent="0.2">
      <c r="A436" s="192"/>
      <c r="B436" s="192"/>
      <c r="C436" s="192"/>
      <c r="D436" s="192"/>
      <c r="E436" s="192"/>
      <c r="F436" s="192"/>
      <c r="G436" s="192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  <c r="AE436" s="192"/>
    </row>
    <row r="437" spans="1:31" ht="13.5" thickBot="1" x14ac:dyDescent="0.25">
      <c r="A437" s="271"/>
      <c r="B437" s="271"/>
      <c r="C437" s="271"/>
      <c r="D437" s="271"/>
      <c r="E437" s="271"/>
      <c r="F437" s="271"/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  <c r="X437" s="271"/>
      <c r="Y437" s="271"/>
      <c r="Z437" s="271"/>
      <c r="AA437" s="271"/>
      <c r="AB437" s="271"/>
      <c r="AC437" s="271"/>
      <c r="AD437" s="271"/>
      <c r="AE437" s="271"/>
    </row>
    <row r="438" spans="1:31" x14ac:dyDescent="0.2">
      <c r="A438" s="189" t="s">
        <v>1300</v>
      </c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90" t="s">
        <v>927</v>
      </c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  <c r="AA438" s="191" t="s">
        <v>926</v>
      </c>
      <c r="AB438" s="191"/>
      <c r="AC438" s="191"/>
      <c r="AD438" s="191"/>
      <c r="AE438" s="191"/>
    </row>
  </sheetData>
  <mergeCells count="2118">
    <mergeCell ref="A7:I7"/>
    <mergeCell ref="J7:K7"/>
    <mergeCell ref="L7:AE7"/>
    <mergeCell ref="A8:I8"/>
    <mergeCell ref="J8:K8"/>
    <mergeCell ref="L8:AE8"/>
    <mergeCell ref="A4:B4"/>
    <mergeCell ref="C4:I4"/>
    <mergeCell ref="J4:AE4"/>
    <mergeCell ref="A5:I5"/>
    <mergeCell ref="J5:AE5"/>
    <mergeCell ref="A6:I6"/>
    <mergeCell ref="J6:K6"/>
    <mergeCell ref="L6:AE6"/>
    <mergeCell ref="A1:I1"/>
    <mergeCell ref="J1:AE1"/>
    <mergeCell ref="A2:U2"/>
    <mergeCell ref="V2:AE2"/>
    <mergeCell ref="A3:I3"/>
    <mergeCell ref="J3:AE3"/>
    <mergeCell ref="A14:AE14"/>
    <mergeCell ref="A15:D15"/>
    <mergeCell ref="E15:S15"/>
    <mergeCell ref="T15:W15"/>
    <mergeCell ref="X15:Y15"/>
    <mergeCell ref="Z15:AC15"/>
    <mergeCell ref="A13:D13"/>
    <mergeCell ref="E13:P13"/>
    <mergeCell ref="Q13:S13"/>
    <mergeCell ref="T13:W13"/>
    <mergeCell ref="X13:Y13"/>
    <mergeCell ref="Z13:AC13"/>
    <mergeCell ref="A9:AE9"/>
    <mergeCell ref="A10:AE10"/>
    <mergeCell ref="A11:AE11"/>
    <mergeCell ref="A12:D12"/>
    <mergeCell ref="E12:P12"/>
    <mergeCell ref="Q12:S12"/>
    <mergeCell ref="T12:W12"/>
    <mergeCell ref="X12:Y12"/>
    <mergeCell ref="Z12:AC12"/>
    <mergeCell ref="A18:D18"/>
    <mergeCell ref="E18:S18"/>
    <mergeCell ref="T18:W18"/>
    <mergeCell ref="X18:Y18"/>
    <mergeCell ref="Z18:AC18"/>
    <mergeCell ref="A19:D19"/>
    <mergeCell ref="E19:S19"/>
    <mergeCell ref="T19:W19"/>
    <mergeCell ref="X19:Y19"/>
    <mergeCell ref="Z19:AC19"/>
    <mergeCell ref="A16:D16"/>
    <mergeCell ref="E16:S16"/>
    <mergeCell ref="T16:W16"/>
    <mergeCell ref="X16:Y16"/>
    <mergeCell ref="Z16:AC16"/>
    <mergeCell ref="A17:D17"/>
    <mergeCell ref="E17:S17"/>
    <mergeCell ref="T17:W17"/>
    <mergeCell ref="X17:Y17"/>
    <mergeCell ref="Z17:AC17"/>
    <mergeCell ref="A22:D22"/>
    <mergeCell ref="E22:S22"/>
    <mergeCell ref="T22:W22"/>
    <mergeCell ref="X22:Y22"/>
    <mergeCell ref="Z22:AC22"/>
    <mergeCell ref="A23:D23"/>
    <mergeCell ref="E23:S23"/>
    <mergeCell ref="T23:W23"/>
    <mergeCell ref="X23:Y23"/>
    <mergeCell ref="Z23:AC23"/>
    <mergeCell ref="A20:D20"/>
    <mergeCell ref="E20:S20"/>
    <mergeCell ref="T20:W20"/>
    <mergeCell ref="X20:Y20"/>
    <mergeCell ref="Z20:AC20"/>
    <mergeCell ref="A21:D21"/>
    <mergeCell ref="E21:S21"/>
    <mergeCell ref="T21:W21"/>
    <mergeCell ref="X21:Y21"/>
    <mergeCell ref="Z21:AC21"/>
    <mergeCell ref="A26:D26"/>
    <mergeCell ref="E26:S26"/>
    <mergeCell ref="T26:W26"/>
    <mergeCell ref="X26:Y26"/>
    <mergeCell ref="Z26:AC26"/>
    <mergeCell ref="A27:D27"/>
    <mergeCell ref="E27:S27"/>
    <mergeCell ref="T27:W27"/>
    <mergeCell ref="X27:Y27"/>
    <mergeCell ref="Z27:AC27"/>
    <mergeCell ref="A24:D24"/>
    <mergeCell ref="E24:S24"/>
    <mergeCell ref="T24:W24"/>
    <mergeCell ref="X24:Y24"/>
    <mergeCell ref="Z24:AC24"/>
    <mergeCell ref="A25:D25"/>
    <mergeCell ref="E25:S25"/>
    <mergeCell ref="T25:W25"/>
    <mergeCell ref="X25:Y25"/>
    <mergeCell ref="Z25:AC25"/>
    <mergeCell ref="A30:D30"/>
    <mergeCell ref="E30:S30"/>
    <mergeCell ref="T30:W30"/>
    <mergeCell ref="X30:Y30"/>
    <mergeCell ref="Z30:AC30"/>
    <mergeCell ref="A31:D31"/>
    <mergeCell ref="E31:S31"/>
    <mergeCell ref="T31:W31"/>
    <mergeCell ref="X31:Y31"/>
    <mergeCell ref="Z31:AC31"/>
    <mergeCell ref="A28:D28"/>
    <mergeCell ref="E28:S28"/>
    <mergeCell ref="T28:W28"/>
    <mergeCell ref="X28:Y28"/>
    <mergeCell ref="Z28:AC28"/>
    <mergeCell ref="A29:D29"/>
    <mergeCell ref="E29:S29"/>
    <mergeCell ref="T29:W29"/>
    <mergeCell ref="X29:Y29"/>
    <mergeCell ref="Z29:AC29"/>
    <mergeCell ref="A34:D34"/>
    <mergeCell ref="E34:S34"/>
    <mergeCell ref="T34:W34"/>
    <mergeCell ref="X34:Y34"/>
    <mergeCell ref="Z34:AC34"/>
    <mergeCell ref="A35:D35"/>
    <mergeCell ref="E35:S35"/>
    <mergeCell ref="T35:W35"/>
    <mergeCell ref="X35:Y35"/>
    <mergeCell ref="Z35:AC35"/>
    <mergeCell ref="A32:D32"/>
    <mergeCell ref="E32:S32"/>
    <mergeCell ref="T32:W32"/>
    <mergeCell ref="X32:Y32"/>
    <mergeCell ref="Z32:AC32"/>
    <mergeCell ref="A33:D33"/>
    <mergeCell ref="E33:S33"/>
    <mergeCell ref="T33:W33"/>
    <mergeCell ref="X33:Y33"/>
    <mergeCell ref="Z33:AC33"/>
    <mergeCell ref="A38:D38"/>
    <mergeCell ref="E38:S38"/>
    <mergeCell ref="T38:W38"/>
    <mergeCell ref="X38:Y38"/>
    <mergeCell ref="Z38:AC38"/>
    <mergeCell ref="A39:D39"/>
    <mergeCell ref="E39:S39"/>
    <mergeCell ref="T39:W39"/>
    <mergeCell ref="X39:Y39"/>
    <mergeCell ref="Z39:AC39"/>
    <mergeCell ref="A36:D36"/>
    <mergeCell ref="E36:S36"/>
    <mergeCell ref="T36:W36"/>
    <mergeCell ref="X36:Y36"/>
    <mergeCell ref="Z36:AC36"/>
    <mergeCell ref="A37:D37"/>
    <mergeCell ref="E37:S37"/>
    <mergeCell ref="T37:W37"/>
    <mergeCell ref="X37:Y37"/>
    <mergeCell ref="Z37:AC37"/>
    <mergeCell ref="A42:D42"/>
    <mergeCell ref="E42:S42"/>
    <mergeCell ref="T42:W42"/>
    <mergeCell ref="X42:Y42"/>
    <mergeCell ref="Z42:AC42"/>
    <mergeCell ref="A43:D43"/>
    <mergeCell ref="E43:S43"/>
    <mergeCell ref="T43:W43"/>
    <mergeCell ref="X43:Y43"/>
    <mergeCell ref="Z43:AC43"/>
    <mergeCell ref="A40:D40"/>
    <mergeCell ref="E40:S40"/>
    <mergeCell ref="T40:W40"/>
    <mergeCell ref="X40:Y40"/>
    <mergeCell ref="Z40:AC40"/>
    <mergeCell ref="A41:D41"/>
    <mergeCell ref="E41:S41"/>
    <mergeCell ref="T41:W41"/>
    <mergeCell ref="X41:Y41"/>
    <mergeCell ref="Z41:AC41"/>
    <mergeCell ref="A46:D46"/>
    <mergeCell ref="E46:S46"/>
    <mergeCell ref="T46:W46"/>
    <mergeCell ref="X46:Y46"/>
    <mergeCell ref="Z46:AC46"/>
    <mergeCell ref="A47:D47"/>
    <mergeCell ref="E47:S47"/>
    <mergeCell ref="T47:W47"/>
    <mergeCell ref="X47:Y47"/>
    <mergeCell ref="Z47:AC47"/>
    <mergeCell ref="A44:D44"/>
    <mergeCell ref="E44:S44"/>
    <mergeCell ref="T44:W44"/>
    <mergeCell ref="X44:Y44"/>
    <mergeCell ref="Z44:AC44"/>
    <mergeCell ref="A45:D45"/>
    <mergeCell ref="E45:S45"/>
    <mergeCell ref="T45:W45"/>
    <mergeCell ref="X45:Y45"/>
    <mergeCell ref="Z45:AC45"/>
    <mergeCell ref="A50:D50"/>
    <mergeCell ref="E50:S50"/>
    <mergeCell ref="T50:W50"/>
    <mergeCell ref="X50:Y50"/>
    <mergeCell ref="Z50:AC50"/>
    <mergeCell ref="A51:D51"/>
    <mergeCell ref="E51:S51"/>
    <mergeCell ref="T51:W51"/>
    <mergeCell ref="X51:Y51"/>
    <mergeCell ref="Z51:AC51"/>
    <mergeCell ref="A48:D48"/>
    <mergeCell ref="E48:S48"/>
    <mergeCell ref="T48:W48"/>
    <mergeCell ref="X48:Y48"/>
    <mergeCell ref="Z48:AC48"/>
    <mergeCell ref="A49:D49"/>
    <mergeCell ref="E49:S49"/>
    <mergeCell ref="T49:W49"/>
    <mergeCell ref="X49:Y49"/>
    <mergeCell ref="Z49:AC49"/>
    <mergeCell ref="A54:D54"/>
    <mergeCell ref="E54:S54"/>
    <mergeCell ref="T54:W54"/>
    <mergeCell ref="X54:Y54"/>
    <mergeCell ref="Z54:AC54"/>
    <mergeCell ref="A55:D55"/>
    <mergeCell ref="E55:S55"/>
    <mergeCell ref="T55:W55"/>
    <mergeCell ref="X55:Y55"/>
    <mergeCell ref="Z55:AC55"/>
    <mergeCell ref="A52:D52"/>
    <mergeCell ref="E52:S52"/>
    <mergeCell ref="T52:W52"/>
    <mergeCell ref="X52:Y52"/>
    <mergeCell ref="Z52:AC52"/>
    <mergeCell ref="A53:D53"/>
    <mergeCell ref="E53:S53"/>
    <mergeCell ref="T53:W53"/>
    <mergeCell ref="X53:Y53"/>
    <mergeCell ref="Z53:AC53"/>
    <mergeCell ref="A58:D58"/>
    <mergeCell ref="E58:S58"/>
    <mergeCell ref="T58:W58"/>
    <mergeCell ref="X58:Y58"/>
    <mergeCell ref="Z58:AC58"/>
    <mergeCell ref="A59:D59"/>
    <mergeCell ref="E59:S59"/>
    <mergeCell ref="T59:W59"/>
    <mergeCell ref="X59:Y59"/>
    <mergeCell ref="Z59:AC59"/>
    <mergeCell ref="A56:D56"/>
    <mergeCell ref="E56:S56"/>
    <mergeCell ref="T56:W56"/>
    <mergeCell ref="X56:Y56"/>
    <mergeCell ref="Z56:AC56"/>
    <mergeCell ref="A57:D57"/>
    <mergeCell ref="E57:S57"/>
    <mergeCell ref="T57:W57"/>
    <mergeCell ref="X57:Y57"/>
    <mergeCell ref="Z57:AC57"/>
    <mergeCell ref="A62:D62"/>
    <mergeCell ref="E62:S62"/>
    <mergeCell ref="T62:W62"/>
    <mergeCell ref="X62:Y62"/>
    <mergeCell ref="Z62:AC62"/>
    <mergeCell ref="A63:D63"/>
    <mergeCell ref="E63:S63"/>
    <mergeCell ref="T63:W63"/>
    <mergeCell ref="X63:Y63"/>
    <mergeCell ref="Z63:AC63"/>
    <mergeCell ref="A60:D60"/>
    <mergeCell ref="E60:S60"/>
    <mergeCell ref="T60:W60"/>
    <mergeCell ref="X60:Y60"/>
    <mergeCell ref="Z60:AC60"/>
    <mergeCell ref="A61:D61"/>
    <mergeCell ref="E61:S61"/>
    <mergeCell ref="T61:W61"/>
    <mergeCell ref="X61:Y61"/>
    <mergeCell ref="Z61:AC61"/>
    <mergeCell ref="A66:D66"/>
    <mergeCell ref="E66:S66"/>
    <mergeCell ref="T66:W66"/>
    <mergeCell ref="X66:Y66"/>
    <mergeCell ref="Z66:AC66"/>
    <mergeCell ref="A67:D67"/>
    <mergeCell ref="E67:S67"/>
    <mergeCell ref="T67:W67"/>
    <mergeCell ref="X67:Y67"/>
    <mergeCell ref="Z67:AC67"/>
    <mergeCell ref="A64:D64"/>
    <mergeCell ref="E64:S64"/>
    <mergeCell ref="T64:W64"/>
    <mergeCell ref="X64:Y64"/>
    <mergeCell ref="Z64:AC64"/>
    <mergeCell ref="A65:D65"/>
    <mergeCell ref="E65:S65"/>
    <mergeCell ref="T65:W65"/>
    <mergeCell ref="X65:Y65"/>
    <mergeCell ref="Z65:AC65"/>
    <mergeCell ref="A70:D70"/>
    <mergeCell ref="E70:S70"/>
    <mergeCell ref="T70:W70"/>
    <mergeCell ref="X70:Y70"/>
    <mergeCell ref="Z70:AC70"/>
    <mergeCell ref="A71:D71"/>
    <mergeCell ref="E71:S71"/>
    <mergeCell ref="T71:W71"/>
    <mergeCell ref="X71:Y71"/>
    <mergeCell ref="Z71:AC71"/>
    <mergeCell ref="A68:D68"/>
    <mergeCell ref="E68:S68"/>
    <mergeCell ref="T68:W68"/>
    <mergeCell ref="X68:Y68"/>
    <mergeCell ref="Z68:AC68"/>
    <mergeCell ref="A69:D69"/>
    <mergeCell ref="E69:S69"/>
    <mergeCell ref="T69:W69"/>
    <mergeCell ref="X69:Y69"/>
    <mergeCell ref="Z69:AC69"/>
    <mergeCell ref="A74:D74"/>
    <mergeCell ref="E74:S74"/>
    <mergeCell ref="T74:W74"/>
    <mergeCell ref="X74:Y74"/>
    <mergeCell ref="Z74:AC74"/>
    <mergeCell ref="A75:D75"/>
    <mergeCell ref="E75:S75"/>
    <mergeCell ref="T75:W75"/>
    <mergeCell ref="X75:Y75"/>
    <mergeCell ref="Z75:AC75"/>
    <mergeCell ref="A72:D72"/>
    <mergeCell ref="E72:S72"/>
    <mergeCell ref="T72:W72"/>
    <mergeCell ref="X72:Y72"/>
    <mergeCell ref="Z72:AC72"/>
    <mergeCell ref="A73:D73"/>
    <mergeCell ref="E73:S73"/>
    <mergeCell ref="T73:W73"/>
    <mergeCell ref="X73:Y73"/>
    <mergeCell ref="Z73:AC73"/>
    <mergeCell ref="A78:D78"/>
    <mergeCell ref="E78:S78"/>
    <mergeCell ref="T78:W78"/>
    <mergeCell ref="X78:Y78"/>
    <mergeCell ref="Z78:AC78"/>
    <mergeCell ref="A79:S79"/>
    <mergeCell ref="T79:W79"/>
    <mergeCell ref="X79:Y79"/>
    <mergeCell ref="Z79:AC79"/>
    <mergeCell ref="A76:D76"/>
    <mergeCell ref="E76:S76"/>
    <mergeCell ref="T76:W76"/>
    <mergeCell ref="X76:Y76"/>
    <mergeCell ref="Z76:AC76"/>
    <mergeCell ref="A77:D77"/>
    <mergeCell ref="E77:S77"/>
    <mergeCell ref="T77:W77"/>
    <mergeCell ref="X77:Y77"/>
    <mergeCell ref="Z77:AC77"/>
    <mergeCell ref="A82:D82"/>
    <mergeCell ref="E82:S82"/>
    <mergeCell ref="T82:W82"/>
    <mergeCell ref="X82:Y82"/>
    <mergeCell ref="Z82:AC82"/>
    <mergeCell ref="A83:D83"/>
    <mergeCell ref="E83:S83"/>
    <mergeCell ref="T83:W83"/>
    <mergeCell ref="X83:Y83"/>
    <mergeCell ref="Z83:AC83"/>
    <mergeCell ref="A80:D80"/>
    <mergeCell ref="E80:S80"/>
    <mergeCell ref="T80:W80"/>
    <mergeCell ref="X80:Y80"/>
    <mergeCell ref="Z80:AC80"/>
    <mergeCell ref="A81:D81"/>
    <mergeCell ref="E81:S81"/>
    <mergeCell ref="T81:W81"/>
    <mergeCell ref="X81:Y81"/>
    <mergeCell ref="Z81:AC81"/>
    <mergeCell ref="A86:D86"/>
    <mergeCell ref="E86:S86"/>
    <mergeCell ref="T86:W86"/>
    <mergeCell ref="X86:Y86"/>
    <mergeCell ref="Z86:AC86"/>
    <mergeCell ref="A87:D87"/>
    <mergeCell ref="E87:S87"/>
    <mergeCell ref="T87:W87"/>
    <mergeCell ref="X87:Y87"/>
    <mergeCell ref="Z87:AC87"/>
    <mergeCell ref="A84:D84"/>
    <mergeCell ref="E84:S84"/>
    <mergeCell ref="T84:W84"/>
    <mergeCell ref="X84:Y84"/>
    <mergeCell ref="Z84:AC84"/>
    <mergeCell ref="A85:D85"/>
    <mergeCell ref="E85:S85"/>
    <mergeCell ref="T85:W85"/>
    <mergeCell ref="X85:Y85"/>
    <mergeCell ref="Z85:AC85"/>
    <mergeCell ref="A90:D90"/>
    <mergeCell ref="E90:S90"/>
    <mergeCell ref="T90:W90"/>
    <mergeCell ref="X90:Y90"/>
    <mergeCell ref="Z90:AC90"/>
    <mergeCell ref="A91:D91"/>
    <mergeCell ref="E91:S91"/>
    <mergeCell ref="T91:W91"/>
    <mergeCell ref="X91:Y91"/>
    <mergeCell ref="Z91:AC91"/>
    <mergeCell ref="A88:D88"/>
    <mergeCell ref="E88:S88"/>
    <mergeCell ref="T88:W88"/>
    <mergeCell ref="X88:Y88"/>
    <mergeCell ref="Z88:AC88"/>
    <mergeCell ref="A89:D89"/>
    <mergeCell ref="E89:S89"/>
    <mergeCell ref="T89:W89"/>
    <mergeCell ref="X89:Y89"/>
    <mergeCell ref="Z89:AC89"/>
    <mergeCell ref="A94:D94"/>
    <mergeCell ref="E94:S94"/>
    <mergeCell ref="T94:W94"/>
    <mergeCell ref="X94:Y94"/>
    <mergeCell ref="Z94:AC94"/>
    <mergeCell ref="A95:D95"/>
    <mergeCell ref="E95:S95"/>
    <mergeCell ref="T95:W95"/>
    <mergeCell ref="X95:Y95"/>
    <mergeCell ref="Z95:AC95"/>
    <mergeCell ref="A92:D92"/>
    <mergeCell ref="E92:S92"/>
    <mergeCell ref="T92:W92"/>
    <mergeCell ref="X92:Y92"/>
    <mergeCell ref="Z92:AC92"/>
    <mergeCell ref="A93:D93"/>
    <mergeCell ref="E93:S93"/>
    <mergeCell ref="T93:W93"/>
    <mergeCell ref="X93:Y93"/>
    <mergeCell ref="Z93:AC93"/>
    <mergeCell ref="A101:AE101"/>
    <mergeCell ref="A102:AE102"/>
    <mergeCell ref="A103:D103"/>
    <mergeCell ref="E103:P103"/>
    <mergeCell ref="Q103:S103"/>
    <mergeCell ref="T103:W103"/>
    <mergeCell ref="X103:Y103"/>
    <mergeCell ref="Z103:AC103"/>
    <mergeCell ref="A98:S98"/>
    <mergeCell ref="T98:W98"/>
    <mergeCell ref="X98:Y98"/>
    <mergeCell ref="Z98:AC98"/>
    <mergeCell ref="A99:AE99"/>
    <mergeCell ref="A100:AE100"/>
    <mergeCell ref="A96:D96"/>
    <mergeCell ref="E96:S96"/>
    <mergeCell ref="T96:W96"/>
    <mergeCell ref="X96:Y96"/>
    <mergeCell ref="Z96:AC96"/>
    <mergeCell ref="A97:D97"/>
    <mergeCell ref="E97:S97"/>
    <mergeCell ref="T97:W97"/>
    <mergeCell ref="X97:Y97"/>
    <mergeCell ref="Z97:AC97"/>
    <mergeCell ref="A107:D107"/>
    <mergeCell ref="E107:S107"/>
    <mergeCell ref="T107:W107"/>
    <mergeCell ref="X107:Y107"/>
    <mergeCell ref="Z107:AC107"/>
    <mergeCell ref="A108:D108"/>
    <mergeCell ref="E108:S108"/>
    <mergeCell ref="T108:W108"/>
    <mergeCell ref="X108:Y108"/>
    <mergeCell ref="Z108:AC108"/>
    <mergeCell ref="A105:AE105"/>
    <mergeCell ref="A106:D106"/>
    <mergeCell ref="E106:S106"/>
    <mergeCell ref="T106:W106"/>
    <mergeCell ref="X106:Y106"/>
    <mergeCell ref="Z106:AC106"/>
    <mergeCell ref="A104:D104"/>
    <mergeCell ref="E104:P104"/>
    <mergeCell ref="Q104:S104"/>
    <mergeCell ref="T104:W104"/>
    <mergeCell ref="X104:Y104"/>
    <mergeCell ref="Z104:AC104"/>
    <mergeCell ref="A111:D111"/>
    <mergeCell ref="E111:S111"/>
    <mergeCell ref="T111:W111"/>
    <mergeCell ref="X111:Y111"/>
    <mergeCell ref="Z111:AC111"/>
    <mergeCell ref="A112:D112"/>
    <mergeCell ref="E112:S112"/>
    <mergeCell ref="T112:W112"/>
    <mergeCell ref="X112:Y112"/>
    <mergeCell ref="Z112:AC112"/>
    <mergeCell ref="A109:D109"/>
    <mergeCell ref="E109:S109"/>
    <mergeCell ref="T109:W109"/>
    <mergeCell ref="X109:Y109"/>
    <mergeCell ref="Z109:AC109"/>
    <mergeCell ref="A110:D110"/>
    <mergeCell ref="E110:S110"/>
    <mergeCell ref="T110:W110"/>
    <mergeCell ref="X110:Y110"/>
    <mergeCell ref="Z110:AC110"/>
    <mergeCell ref="A115:D115"/>
    <mergeCell ref="E115:S115"/>
    <mergeCell ref="T115:W115"/>
    <mergeCell ref="X115:Y115"/>
    <mergeCell ref="Z115:AC115"/>
    <mergeCell ref="A116:D116"/>
    <mergeCell ref="E116:S116"/>
    <mergeCell ref="T116:W116"/>
    <mergeCell ref="X116:Y116"/>
    <mergeCell ref="Z116:AC116"/>
    <mergeCell ref="A113:D113"/>
    <mergeCell ref="E113:S113"/>
    <mergeCell ref="T113:W113"/>
    <mergeCell ref="X113:Y113"/>
    <mergeCell ref="Z113:AC113"/>
    <mergeCell ref="A114:D114"/>
    <mergeCell ref="E114:S114"/>
    <mergeCell ref="T114:W114"/>
    <mergeCell ref="X114:Y114"/>
    <mergeCell ref="Z114:AC114"/>
    <mergeCell ref="A119:D119"/>
    <mergeCell ref="E119:S119"/>
    <mergeCell ref="T119:W119"/>
    <mergeCell ref="X119:Y119"/>
    <mergeCell ref="Z119:AC119"/>
    <mergeCell ref="A120:D120"/>
    <mergeCell ref="E120:S120"/>
    <mergeCell ref="T120:W120"/>
    <mergeCell ref="X120:Y120"/>
    <mergeCell ref="Z120:AC120"/>
    <mergeCell ref="A117:D117"/>
    <mergeCell ref="E117:S117"/>
    <mergeCell ref="T117:W117"/>
    <mergeCell ref="X117:Y117"/>
    <mergeCell ref="Z117:AC117"/>
    <mergeCell ref="A118:D118"/>
    <mergeCell ref="E118:S118"/>
    <mergeCell ref="T118:W118"/>
    <mergeCell ref="X118:Y118"/>
    <mergeCell ref="Z118:AC118"/>
    <mergeCell ref="A123:D123"/>
    <mergeCell ref="E123:S123"/>
    <mergeCell ref="T123:W123"/>
    <mergeCell ref="X123:Y123"/>
    <mergeCell ref="Z123:AC123"/>
    <mergeCell ref="A124:D124"/>
    <mergeCell ref="E124:S124"/>
    <mergeCell ref="T124:W124"/>
    <mergeCell ref="X124:Y124"/>
    <mergeCell ref="Z124:AC124"/>
    <mergeCell ref="A121:D121"/>
    <mergeCell ref="E121:S121"/>
    <mergeCell ref="T121:W121"/>
    <mergeCell ref="X121:Y121"/>
    <mergeCell ref="Z121:AC121"/>
    <mergeCell ref="A122:D122"/>
    <mergeCell ref="E122:S122"/>
    <mergeCell ref="T122:W122"/>
    <mergeCell ref="X122:Y122"/>
    <mergeCell ref="Z122:AC122"/>
    <mergeCell ref="A127:D127"/>
    <mergeCell ref="E127:S127"/>
    <mergeCell ref="T127:W127"/>
    <mergeCell ref="X127:Y127"/>
    <mergeCell ref="Z127:AC127"/>
    <mergeCell ref="A128:D128"/>
    <mergeCell ref="E128:S128"/>
    <mergeCell ref="T128:W128"/>
    <mergeCell ref="X128:Y128"/>
    <mergeCell ref="Z128:AC128"/>
    <mergeCell ref="A125:D125"/>
    <mergeCell ref="E125:S125"/>
    <mergeCell ref="T125:W125"/>
    <mergeCell ref="X125:Y125"/>
    <mergeCell ref="Z125:AC125"/>
    <mergeCell ref="A126:D126"/>
    <mergeCell ref="E126:S126"/>
    <mergeCell ref="T126:W126"/>
    <mergeCell ref="X126:Y126"/>
    <mergeCell ref="Z126:AC126"/>
    <mergeCell ref="A131:D131"/>
    <mergeCell ref="E131:S131"/>
    <mergeCell ref="T131:W131"/>
    <mergeCell ref="X131:Y131"/>
    <mergeCell ref="Z131:AC131"/>
    <mergeCell ref="A132:D132"/>
    <mergeCell ref="E132:S132"/>
    <mergeCell ref="T132:W132"/>
    <mergeCell ref="X132:Y132"/>
    <mergeCell ref="Z132:AC132"/>
    <mergeCell ref="A129:D129"/>
    <mergeCell ref="E129:S129"/>
    <mergeCell ref="T129:W129"/>
    <mergeCell ref="X129:Y129"/>
    <mergeCell ref="Z129:AC129"/>
    <mergeCell ref="A130:D130"/>
    <mergeCell ref="E130:S130"/>
    <mergeCell ref="T130:W130"/>
    <mergeCell ref="X130:Y130"/>
    <mergeCell ref="Z130:AC130"/>
    <mergeCell ref="A135:D135"/>
    <mergeCell ref="E135:S135"/>
    <mergeCell ref="T135:W135"/>
    <mergeCell ref="X135:Y135"/>
    <mergeCell ref="Z135:AC135"/>
    <mergeCell ref="A136:D136"/>
    <mergeCell ref="E136:S136"/>
    <mergeCell ref="T136:W136"/>
    <mergeCell ref="X136:Y136"/>
    <mergeCell ref="Z136:AC136"/>
    <mergeCell ref="A133:D133"/>
    <mergeCell ref="E133:S133"/>
    <mergeCell ref="T133:W133"/>
    <mergeCell ref="X133:Y133"/>
    <mergeCell ref="Z133:AC133"/>
    <mergeCell ref="A134:D134"/>
    <mergeCell ref="E134:S134"/>
    <mergeCell ref="T134:W134"/>
    <mergeCell ref="X134:Y134"/>
    <mergeCell ref="Z134:AC134"/>
    <mergeCell ref="A139:D139"/>
    <mergeCell ref="E139:S139"/>
    <mergeCell ref="T139:W139"/>
    <mergeCell ref="X139:Y139"/>
    <mergeCell ref="Z139:AC139"/>
    <mergeCell ref="A140:D140"/>
    <mergeCell ref="E140:S140"/>
    <mergeCell ref="T140:W140"/>
    <mergeCell ref="X140:Y140"/>
    <mergeCell ref="Z140:AC140"/>
    <mergeCell ref="A137:D137"/>
    <mergeCell ref="E137:S137"/>
    <mergeCell ref="T137:W137"/>
    <mergeCell ref="X137:Y137"/>
    <mergeCell ref="Z137:AC137"/>
    <mergeCell ref="A138:D138"/>
    <mergeCell ref="E138:S138"/>
    <mergeCell ref="T138:W138"/>
    <mergeCell ref="X138:Y138"/>
    <mergeCell ref="Z138:AC138"/>
    <mergeCell ref="A143:D143"/>
    <mergeCell ref="E143:S143"/>
    <mergeCell ref="T143:W143"/>
    <mergeCell ref="X143:Y143"/>
    <mergeCell ref="Z143:AC143"/>
    <mergeCell ref="A144:D144"/>
    <mergeCell ref="E144:S144"/>
    <mergeCell ref="T144:W144"/>
    <mergeCell ref="X144:Y144"/>
    <mergeCell ref="Z144:AC144"/>
    <mergeCell ref="A141:D141"/>
    <mergeCell ref="E141:S141"/>
    <mergeCell ref="T141:W141"/>
    <mergeCell ref="X141:Y141"/>
    <mergeCell ref="Z141:AC141"/>
    <mergeCell ref="A142:D142"/>
    <mergeCell ref="E142:S142"/>
    <mergeCell ref="T142:W142"/>
    <mergeCell ref="X142:Y142"/>
    <mergeCell ref="Z142:AC142"/>
    <mergeCell ref="A147:D147"/>
    <mergeCell ref="E147:S147"/>
    <mergeCell ref="T147:W147"/>
    <mergeCell ref="X147:Y147"/>
    <mergeCell ref="Z147:AC147"/>
    <mergeCell ref="A148:D148"/>
    <mergeCell ref="E148:S148"/>
    <mergeCell ref="T148:W148"/>
    <mergeCell ref="X148:Y148"/>
    <mergeCell ref="Z148:AC148"/>
    <mergeCell ref="A145:D145"/>
    <mergeCell ref="E145:S145"/>
    <mergeCell ref="T145:W145"/>
    <mergeCell ref="X145:Y145"/>
    <mergeCell ref="Z145:AC145"/>
    <mergeCell ref="A146:D146"/>
    <mergeCell ref="E146:S146"/>
    <mergeCell ref="T146:W146"/>
    <mergeCell ref="X146:Y146"/>
    <mergeCell ref="Z146:AC146"/>
    <mergeCell ref="A151:D151"/>
    <mergeCell ref="E151:S151"/>
    <mergeCell ref="T151:W151"/>
    <mergeCell ref="X151:Y151"/>
    <mergeCell ref="Z151:AC151"/>
    <mergeCell ref="A152:D152"/>
    <mergeCell ref="E152:S152"/>
    <mergeCell ref="T152:W152"/>
    <mergeCell ref="X152:Y152"/>
    <mergeCell ref="Z152:AC152"/>
    <mergeCell ref="A149:D149"/>
    <mergeCell ref="E149:S149"/>
    <mergeCell ref="T149:W149"/>
    <mergeCell ref="X149:Y149"/>
    <mergeCell ref="Z149:AC149"/>
    <mergeCell ref="A150:D150"/>
    <mergeCell ref="E150:S150"/>
    <mergeCell ref="T150:W150"/>
    <mergeCell ref="X150:Y150"/>
    <mergeCell ref="Z150:AC150"/>
    <mergeCell ref="A155:D155"/>
    <mergeCell ref="E155:S155"/>
    <mergeCell ref="T155:W155"/>
    <mergeCell ref="X155:Y155"/>
    <mergeCell ref="Z155:AC155"/>
    <mergeCell ref="A156:D156"/>
    <mergeCell ref="E156:S156"/>
    <mergeCell ref="T156:W156"/>
    <mergeCell ref="X156:Y156"/>
    <mergeCell ref="Z156:AC156"/>
    <mergeCell ref="A153:D153"/>
    <mergeCell ref="E153:S153"/>
    <mergeCell ref="T153:W153"/>
    <mergeCell ref="X153:Y153"/>
    <mergeCell ref="Z153:AC153"/>
    <mergeCell ref="A154:D154"/>
    <mergeCell ref="E154:S154"/>
    <mergeCell ref="T154:W154"/>
    <mergeCell ref="X154:Y154"/>
    <mergeCell ref="Z154:AC154"/>
    <mergeCell ref="A159:D159"/>
    <mergeCell ref="E159:S159"/>
    <mergeCell ref="T159:W159"/>
    <mergeCell ref="X159:Y159"/>
    <mergeCell ref="Z159:AC159"/>
    <mergeCell ref="A160:D160"/>
    <mergeCell ref="E160:S160"/>
    <mergeCell ref="T160:W160"/>
    <mergeCell ref="X160:Y160"/>
    <mergeCell ref="Z160:AC160"/>
    <mergeCell ref="A157:D157"/>
    <mergeCell ref="E157:S157"/>
    <mergeCell ref="T157:W157"/>
    <mergeCell ref="X157:Y157"/>
    <mergeCell ref="Z157:AC157"/>
    <mergeCell ref="A158:D158"/>
    <mergeCell ref="E158:S158"/>
    <mergeCell ref="T158:W158"/>
    <mergeCell ref="X158:Y158"/>
    <mergeCell ref="Z158:AC158"/>
    <mergeCell ref="A163:D163"/>
    <mergeCell ref="E163:S163"/>
    <mergeCell ref="T163:W163"/>
    <mergeCell ref="X163:Y163"/>
    <mergeCell ref="Z163:AC163"/>
    <mergeCell ref="A164:D164"/>
    <mergeCell ref="E164:S164"/>
    <mergeCell ref="T164:W164"/>
    <mergeCell ref="X164:Y164"/>
    <mergeCell ref="Z164:AC164"/>
    <mergeCell ref="A161:D161"/>
    <mergeCell ref="E161:S161"/>
    <mergeCell ref="T161:W161"/>
    <mergeCell ref="X161:Y161"/>
    <mergeCell ref="Z161:AC161"/>
    <mergeCell ref="A162:D162"/>
    <mergeCell ref="E162:S162"/>
    <mergeCell ref="T162:W162"/>
    <mergeCell ref="X162:Y162"/>
    <mergeCell ref="Z162:AC162"/>
    <mergeCell ref="A167:D167"/>
    <mergeCell ref="E167:S167"/>
    <mergeCell ref="T167:W167"/>
    <mergeCell ref="X167:Y167"/>
    <mergeCell ref="Z167:AC167"/>
    <mergeCell ref="A168:D168"/>
    <mergeCell ref="E168:S168"/>
    <mergeCell ref="T168:W168"/>
    <mergeCell ref="X168:Y168"/>
    <mergeCell ref="Z168:AC168"/>
    <mergeCell ref="A165:D165"/>
    <mergeCell ref="E165:S165"/>
    <mergeCell ref="T165:W165"/>
    <mergeCell ref="X165:Y165"/>
    <mergeCell ref="Z165:AC165"/>
    <mergeCell ref="A166:D166"/>
    <mergeCell ref="E166:S166"/>
    <mergeCell ref="T166:W166"/>
    <mergeCell ref="X166:Y166"/>
    <mergeCell ref="Z166:AC166"/>
    <mergeCell ref="A171:D171"/>
    <mergeCell ref="E171:S171"/>
    <mergeCell ref="T171:W171"/>
    <mergeCell ref="X171:Y171"/>
    <mergeCell ref="Z171:AC171"/>
    <mergeCell ref="A172:D172"/>
    <mergeCell ref="E172:S172"/>
    <mergeCell ref="T172:W172"/>
    <mergeCell ref="X172:Y172"/>
    <mergeCell ref="Z172:AC172"/>
    <mergeCell ref="A169:D169"/>
    <mergeCell ref="E169:S169"/>
    <mergeCell ref="T169:W169"/>
    <mergeCell ref="X169:Y169"/>
    <mergeCell ref="Z169:AC169"/>
    <mergeCell ref="A170:D170"/>
    <mergeCell ref="E170:S170"/>
    <mergeCell ref="T170:W170"/>
    <mergeCell ref="X170:Y170"/>
    <mergeCell ref="Z170:AC170"/>
    <mergeCell ref="A175:D175"/>
    <mergeCell ref="E175:S175"/>
    <mergeCell ref="T175:W175"/>
    <mergeCell ref="X175:Y175"/>
    <mergeCell ref="Z175:AC175"/>
    <mergeCell ref="A176:D176"/>
    <mergeCell ref="E176:S176"/>
    <mergeCell ref="T176:W176"/>
    <mergeCell ref="X176:Y176"/>
    <mergeCell ref="Z176:AC176"/>
    <mergeCell ref="A173:D173"/>
    <mergeCell ref="E173:S173"/>
    <mergeCell ref="T173:W173"/>
    <mergeCell ref="X173:Y173"/>
    <mergeCell ref="Z173:AC173"/>
    <mergeCell ref="A174:D174"/>
    <mergeCell ref="E174:S174"/>
    <mergeCell ref="T174:W174"/>
    <mergeCell ref="X174:Y174"/>
    <mergeCell ref="Z174:AC174"/>
    <mergeCell ref="A179:D179"/>
    <mergeCell ref="E179:S179"/>
    <mergeCell ref="T179:W179"/>
    <mergeCell ref="X179:Y179"/>
    <mergeCell ref="Z179:AC179"/>
    <mergeCell ref="A180:D180"/>
    <mergeCell ref="E180:S180"/>
    <mergeCell ref="T180:W180"/>
    <mergeCell ref="X180:Y180"/>
    <mergeCell ref="Z180:AC180"/>
    <mergeCell ref="A177:D177"/>
    <mergeCell ref="E177:S177"/>
    <mergeCell ref="T177:W177"/>
    <mergeCell ref="X177:Y177"/>
    <mergeCell ref="Z177:AC177"/>
    <mergeCell ref="A178:D178"/>
    <mergeCell ref="E178:S178"/>
    <mergeCell ref="T178:W178"/>
    <mergeCell ref="X178:Y178"/>
    <mergeCell ref="Z178:AC178"/>
    <mergeCell ref="A183:D183"/>
    <mergeCell ref="E183:S183"/>
    <mergeCell ref="T183:W183"/>
    <mergeCell ref="X183:Y183"/>
    <mergeCell ref="Z183:AC183"/>
    <mergeCell ref="A184:D184"/>
    <mergeCell ref="E184:S184"/>
    <mergeCell ref="T184:W184"/>
    <mergeCell ref="X184:Y184"/>
    <mergeCell ref="Z184:AC184"/>
    <mergeCell ref="A181:D181"/>
    <mergeCell ref="E181:S181"/>
    <mergeCell ref="T181:W181"/>
    <mergeCell ref="X181:Y181"/>
    <mergeCell ref="Z181:AC181"/>
    <mergeCell ref="A182:D182"/>
    <mergeCell ref="E182:S182"/>
    <mergeCell ref="T182:W182"/>
    <mergeCell ref="X182:Y182"/>
    <mergeCell ref="Z182:AC182"/>
    <mergeCell ref="A187:D187"/>
    <mergeCell ref="E187:S187"/>
    <mergeCell ref="T187:W187"/>
    <mergeCell ref="X187:Y187"/>
    <mergeCell ref="Z187:AC187"/>
    <mergeCell ref="A188:D188"/>
    <mergeCell ref="E188:S188"/>
    <mergeCell ref="T188:W188"/>
    <mergeCell ref="X188:Y188"/>
    <mergeCell ref="Z188:AC188"/>
    <mergeCell ref="A185:D185"/>
    <mergeCell ref="E185:S185"/>
    <mergeCell ref="T185:W185"/>
    <mergeCell ref="X185:Y185"/>
    <mergeCell ref="Z185:AC185"/>
    <mergeCell ref="A186:D186"/>
    <mergeCell ref="E186:S186"/>
    <mergeCell ref="T186:W186"/>
    <mergeCell ref="X186:Y186"/>
    <mergeCell ref="Z186:AC186"/>
    <mergeCell ref="A191:D191"/>
    <mergeCell ref="E191:S191"/>
    <mergeCell ref="T191:W191"/>
    <mergeCell ref="X191:Y191"/>
    <mergeCell ref="Z191:AC191"/>
    <mergeCell ref="A192:D192"/>
    <mergeCell ref="E192:S192"/>
    <mergeCell ref="T192:W192"/>
    <mergeCell ref="X192:Y192"/>
    <mergeCell ref="Z192:AC192"/>
    <mergeCell ref="A189:D189"/>
    <mergeCell ref="E189:S189"/>
    <mergeCell ref="T189:W189"/>
    <mergeCell ref="X189:Y189"/>
    <mergeCell ref="Z189:AC189"/>
    <mergeCell ref="A190:D190"/>
    <mergeCell ref="E190:S190"/>
    <mergeCell ref="T190:W190"/>
    <mergeCell ref="X190:Y190"/>
    <mergeCell ref="Z190:AC190"/>
    <mergeCell ref="A195:D195"/>
    <mergeCell ref="E195:S195"/>
    <mergeCell ref="T195:W195"/>
    <mergeCell ref="X195:Y195"/>
    <mergeCell ref="Z195:AC195"/>
    <mergeCell ref="A196:D196"/>
    <mergeCell ref="E196:S196"/>
    <mergeCell ref="T196:W196"/>
    <mergeCell ref="X196:Y196"/>
    <mergeCell ref="Z196:AC196"/>
    <mergeCell ref="A193:D193"/>
    <mergeCell ref="E193:S193"/>
    <mergeCell ref="T193:W193"/>
    <mergeCell ref="X193:Y193"/>
    <mergeCell ref="Z193:AC193"/>
    <mergeCell ref="A194:D194"/>
    <mergeCell ref="E194:S194"/>
    <mergeCell ref="T194:W194"/>
    <mergeCell ref="X194:Y194"/>
    <mergeCell ref="Z194:AC194"/>
    <mergeCell ref="A199:D199"/>
    <mergeCell ref="E199:S199"/>
    <mergeCell ref="T199:W199"/>
    <mergeCell ref="X199:Y199"/>
    <mergeCell ref="Z199:AC199"/>
    <mergeCell ref="A200:D200"/>
    <mergeCell ref="E200:S200"/>
    <mergeCell ref="T200:W200"/>
    <mergeCell ref="X200:Y200"/>
    <mergeCell ref="Z200:AC200"/>
    <mergeCell ref="A197:D197"/>
    <mergeCell ref="E197:S197"/>
    <mergeCell ref="T197:W197"/>
    <mergeCell ref="X197:Y197"/>
    <mergeCell ref="Z197:AC197"/>
    <mergeCell ref="A198:D198"/>
    <mergeCell ref="E198:S198"/>
    <mergeCell ref="T198:W198"/>
    <mergeCell ref="X198:Y198"/>
    <mergeCell ref="Z198:AC198"/>
    <mergeCell ref="A203:D203"/>
    <mergeCell ref="E203:S203"/>
    <mergeCell ref="T203:W203"/>
    <mergeCell ref="X203:Y203"/>
    <mergeCell ref="Z203:AC203"/>
    <mergeCell ref="A204:D204"/>
    <mergeCell ref="E204:S204"/>
    <mergeCell ref="T204:W204"/>
    <mergeCell ref="X204:Y204"/>
    <mergeCell ref="Z204:AC204"/>
    <mergeCell ref="A201:D201"/>
    <mergeCell ref="E201:S201"/>
    <mergeCell ref="T201:W201"/>
    <mergeCell ref="X201:Y201"/>
    <mergeCell ref="Z201:AC201"/>
    <mergeCell ref="A202:D202"/>
    <mergeCell ref="E202:S202"/>
    <mergeCell ref="T202:W202"/>
    <mergeCell ref="X202:Y202"/>
    <mergeCell ref="Z202:AC202"/>
    <mergeCell ref="A207:D207"/>
    <mergeCell ref="E207:S207"/>
    <mergeCell ref="T207:W207"/>
    <mergeCell ref="X207:Y207"/>
    <mergeCell ref="Z207:AC207"/>
    <mergeCell ref="A208:D208"/>
    <mergeCell ref="E208:S208"/>
    <mergeCell ref="T208:W208"/>
    <mergeCell ref="X208:Y208"/>
    <mergeCell ref="Z208:AC208"/>
    <mergeCell ref="A205:D205"/>
    <mergeCell ref="E205:S205"/>
    <mergeCell ref="T205:W205"/>
    <mergeCell ref="X205:Y205"/>
    <mergeCell ref="Z205:AC205"/>
    <mergeCell ref="A206:D206"/>
    <mergeCell ref="E206:S206"/>
    <mergeCell ref="T206:W206"/>
    <mergeCell ref="X206:Y206"/>
    <mergeCell ref="Z206:AC206"/>
    <mergeCell ref="A211:D211"/>
    <mergeCell ref="E211:S211"/>
    <mergeCell ref="T211:W211"/>
    <mergeCell ref="X211:Y211"/>
    <mergeCell ref="Z211:AC211"/>
    <mergeCell ref="A212:D212"/>
    <mergeCell ref="E212:S212"/>
    <mergeCell ref="T212:W212"/>
    <mergeCell ref="X212:Y212"/>
    <mergeCell ref="Z212:AC212"/>
    <mergeCell ref="A209:D209"/>
    <mergeCell ref="E209:S209"/>
    <mergeCell ref="T209:W209"/>
    <mergeCell ref="X209:Y209"/>
    <mergeCell ref="Z209:AC209"/>
    <mergeCell ref="A210:D210"/>
    <mergeCell ref="E210:S210"/>
    <mergeCell ref="T210:W210"/>
    <mergeCell ref="X210:Y210"/>
    <mergeCell ref="Z210:AC210"/>
    <mergeCell ref="A215:D215"/>
    <mergeCell ref="E215:S215"/>
    <mergeCell ref="T215:W215"/>
    <mergeCell ref="X215:Y215"/>
    <mergeCell ref="Z215:AC215"/>
    <mergeCell ref="A216:D216"/>
    <mergeCell ref="E216:S216"/>
    <mergeCell ref="T216:W216"/>
    <mergeCell ref="X216:Y216"/>
    <mergeCell ref="Z216:AC216"/>
    <mergeCell ref="A213:D213"/>
    <mergeCell ref="E213:S213"/>
    <mergeCell ref="T213:W213"/>
    <mergeCell ref="X213:Y213"/>
    <mergeCell ref="Z213:AC213"/>
    <mergeCell ref="A214:D214"/>
    <mergeCell ref="E214:S214"/>
    <mergeCell ref="T214:W214"/>
    <mergeCell ref="X214:Y214"/>
    <mergeCell ref="Z214:AC214"/>
    <mergeCell ref="A221:AE221"/>
    <mergeCell ref="A222:Q222"/>
    <mergeCell ref="R222:S222"/>
    <mergeCell ref="T222:W222"/>
    <mergeCell ref="X222:Y222"/>
    <mergeCell ref="Z222:AC222"/>
    <mergeCell ref="A219:AE219"/>
    <mergeCell ref="A220:Q220"/>
    <mergeCell ref="R220:S220"/>
    <mergeCell ref="T220:W220"/>
    <mergeCell ref="X220:Y220"/>
    <mergeCell ref="Z220:AC220"/>
    <mergeCell ref="A217:D217"/>
    <mergeCell ref="E217:S217"/>
    <mergeCell ref="T217:W217"/>
    <mergeCell ref="X217:Y217"/>
    <mergeCell ref="Z217:AC217"/>
    <mergeCell ref="A218:S218"/>
    <mergeCell ref="T218:W218"/>
    <mergeCell ref="X218:Y218"/>
    <mergeCell ref="Z218:AC218"/>
    <mergeCell ref="A225:Q225"/>
    <mergeCell ref="R225:S225"/>
    <mergeCell ref="T225:W225"/>
    <mergeCell ref="X225:Y225"/>
    <mergeCell ref="Z225:AC225"/>
    <mergeCell ref="A226:Q226"/>
    <mergeCell ref="R226:S226"/>
    <mergeCell ref="T226:W226"/>
    <mergeCell ref="X226:Y226"/>
    <mergeCell ref="Z226:AC226"/>
    <mergeCell ref="A223:Q223"/>
    <mergeCell ref="R223:S223"/>
    <mergeCell ref="T223:W223"/>
    <mergeCell ref="X223:Y223"/>
    <mergeCell ref="Z223:AC223"/>
    <mergeCell ref="A224:Q224"/>
    <mergeCell ref="R224:S224"/>
    <mergeCell ref="T224:W224"/>
    <mergeCell ref="X224:Y224"/>
    <mergeCell ref="Z224:AC224"/>
    <mergeCell ref="A231:AE231"/>
    <mergeCell ref="A232:O232"/>
    <mergeCell ref="P232:S232"/>
    <mergeCell ref="T232:W232"/>
    <mergeCell ref="X232:Y232"/>
    <mergeCell ref="Z232:AC232"/>
    <mergeCell ref="A229:Q229"/>
    <mergeCell ref="R229:S229"/>
    <mergeCell ref="T229:W229"/>
    <mergeCell ref="X229:Y229"/>
    <mergeCell ref="Z229:AC229"/>
    <mergeCell ref="A230:AE230"/>
    <mergeCell ref="A227:Q227"/>
    <mergeCell ref="R227:S227"/>
    <mergeCell ref="T227:W227"/>
    <mergeCell ref="X227:Y227"/>
    <mergeCell ref="Z227:AC227"/>
    <mergeCell ref="A228:Q228"/>
    <mergeCell ref="R228:S228"/>
    <mergeCell ref="T228:W228"/>
    <mergeCell ref="X228:Y228"/>
    <mergeCell ref="Z228:AC228"/>
    <mergeCell ref="A237:B237"/>
    <mergeCell ref="C237:Q237"/>
    <mergeCell ref="R237:S237"/>
    <mergeCell ref="T237:W237"/>
    <mergeCell ref="X237:Y237"/>
    <mergeCell ref="Z237:AC237"/>
    <mergeCell ref="A235:AE235"/>
    <mergeCell ref="A236:B236"/>
    <mergeCell ref="C236:Q236"/>
    <mergeCell ref="R236:S236"/>
    <mergeCell ref="T236:W236"/>
    <mergeCell ref="X236:Y236"/>
    <mergeCell ref="Z236:AC236"/>
    <mergeCell ref="A233:O233"/>
    <mergeCell ref="P233:S233"/>
    <mergeCell ref="T233:W233"/>
    <mergeCell ref="X233:Y233"/>
    <mergeCell ref="Z233:AC233"/>
    <mergeCell ref="A234:AE234"/>
    <mergeCell ref="A240:B240"/>
    <mergeCell ref="C240:Q240"/>
    <mergeCell ref="R240:S240"/>
    <mergeCell ref="T240:W240"/>
    <mergeCell ref="X240:Y240"/>
    <mergeCell ref="Z240:AC240"/>
    <mergeCell ref="A239:B239"/>
    <mergeCell ref="C239:Q239"/>
    <mergeCell ref="R239:S239"/>
    <mergeCell ref="T239:W239"/>
    <mergeCell ref="X239:Y239"/>
    <mergeCell ref="Z239:AC239"/>
    <mergeCell ref="A238:B238"/>
    <mergeCell ref="C238:Q238"/>
    <mergeCell ref="R238:S238"/>
    <mergeCell ref="T238:W238"/>
    <mergeCell ref="X238:Y238"/>
    <mergeCell ref="Z238:AC238"/>
    <mergeCell ref="A243:B243"/>
    <mergeCell ref="C243:Q243"/>
    <mergeCell ref="R243:S243"/>
    <mergeCell ref="T243:W243"/>
    <mergeCell ref="X243:Y243"/>
    <mergeCell ref="Z243:AC243"/>
    <mergeCell ref="A242:B242"/>
    <mergeCell ref="C242:Q242"/>
    <mergeCell ref="R242:S242"/>
    <mergeCell ref="T242:W242"/>
    <mergeCell ref="X242:Y242"/>
    <mergeCell ref="Z242:AC242"/>
    <mergeCell ref="A241:B241"/>
    <mergeCell ref="C241:Q241"/>
    <mergeCell ref="R241:S241"/>
    <mergeCell ref="T241:W241"/>
    <mergeCell ref="X241:Y241"/>
    <mergeCell ref="Z241:AC241"/>
    <mergeCell ref="A247:B247"/>
    <mergeCell ref="C247:Q247"/>
    <mergeCell ref="R247:S247"/>
    <mergeCell ref="T247:W247"/>
    <mergeCell ref="X247:Y247"/>
    <mergeCell ref="Z247:AC247"/>
    <mergeCell ref="A246:B246"/>
    <mergeCell ref="C246:Q246"/>
    <mergeCell ref="R246:S246"/>
    <mergeCell ref="T246:W246"/>
    <mergeCell ref="X246:Y246"/>
    <mergeCell ref="Z246:AC246"/>
    <mergeCell ref="A244:AE244"/>
    <mergeCell ref="A245:B245"/>
    <mergeCell ref="C245:Q245"/>
    <mergeCell ref="R245:S245"/>
    <mergeCell ref="T245:W245"/>
    <mergeCell ref="X245:Y245"/>
    <mergeCell ref="Z245:AC245"/>
    <mergeCell ref="A250:B250"/>
    <mergeCell ref="C250:Q250"/>
    <mergeCell ref="R250:S250"/>
    <mergeCell ref="T250:W250"/>
    <mergeCell ref="X250:Y250"/>
    <mergeCell ref="Z250:AC250"/>
    <mergeCell ref="A249:B249"/>
    <mergeCell ref="C249:Q249"/>
    <mergeCell ref="R249:S249"/>
    <mergeCell ref="T249:W249"/>
    <mergeCell ref="X249:Y249"/>
    <mergeCell ref="Z249:AC249"/>
    <mergeCell ref="A248:B248"/>
    <mergeCell ref="C248:Q248"/>
    <mergeCell ref="R248:S248"/>
    <mergeCell ref="T248:W248"/>
    <mergeCell ref="X248:Y248"/>
    <mergeCell ref="Z248:AC248"/>
    <mergeCell ref="A254:B254"/>
    <mergeCell ref="C254:Q254"/>
    <mergeCell ref="R254:S254"/>
    <mergeCell ref="T254:W254"/>
    <mergeCell ref="X254:Y254"/>
    <mergeCell ref="Z254:AC254"/>
    <mergeCell ref="A252:AE252"/>
    <mergeCell ref="A253:B253"/>
    <mergeCell ref="C253:Q253"/>
    <mergeCell ref="R253:S253"/>
    <mergeCell ref="T253:W253"/>
    <mergeCell ref="X253:Y253"/>
    <mergeCell ref="Z253:AC253"/>
    <mergeCell ref="A251:B251"/>
    <mergeCell ref="C251:Q251"/>
    <mergeCell ref="R251:S251"/>
    <mergeCell ref="T251:W251"/>
    <mergeCell ref="X251:Y251"/>
    <mergeCell ref="Z251:AC251"/>
    <mergeCell ref="A257:B257"/>
    <mergeCell ref="C257:Q257"/>
    <mergeCell ref="R257:S257"/>
    <mergeCell ref="T257:W257"/>
    <mergeCell ref="X257:Y257"/>
    <mergeCell ref="Z257:AC257"/>
    <mergeCell ref="A256:B256"/>
    <mergeCell ref="C256:Q256"/>
    <mergeCell ref="R256:S256"/>
    <mergeCell ref="T256:W256"/>
    <mergeCell ref="X256:Y256"/>
    <mergeCell ref="Z256:AC256"/>
    <mergeCell ref="A255:B255"/>
    <mergeCell ref="C255:Q255"/>
    <mergeCell ref="R255:S255"/>
    <mergeCell ref="T255:W255"/>
    <mergeCell ref="X255:Y255"/>
    <mergeCell ref="Z255:AC255"/>
    <mergeCell ref="A260:B260"/>
    <mergeCell ref="C260:Q260"/>
    <mergeCell ref="R260:S260"/>
    <mergeCell ref="T260:W260"/>
    <mergeCell ref="X260:Y260"/>
    <mergeCell ref="Z260:AC260"/>
    <mergeCell ref="A259:B259"/>
    <mergeCell ref="C259:Q259"/>
    <mergeCell ref="R259:S259"/>
    <mergeCell ref="T259:W259"/>
    <mergeCell ref="X259:Y259"/>
    <mergeCell ref="Z259:AC259"/>
    <mergeCell ref="A258:B258"/>
    <mergeCell ref="C258:Q258"/>
    <mergeCell ref="R258:S258"/>
    <mergeCell ref="T258:W258"/>
    <mergeCell ref="X258:Y258"/>
    <mergeCell ref="Z258:AC258"/>
    <mergeCell ref="A264:B264"/>
    <mergeCell ref="C264:Q264"/>
    <mergeCell ref="R264:S264"/>
    <mergeCell ref="T264:W264"/>
    <mergeCell ref="X264:Y264"/>
    <mergeCell ref="Z264:AC264"/>
    <mergeCell ref="A263:B263"/>
    <mergeCell ref="C263:Q263"/>
    <mergeCell ref="R263:S263"/>
    <mergeCell ref="T263:W263"/>
    <mergeCell ref="X263:Y263"/>
    <mergeCell ref="Z263:AC263"/>
    <mergeCell ref="A261:AE261"/>
    <mergeCell ref="A262:B262"/>
    <mergeCell ref="C262:Q262"/>
    <mergeCell ref="R262:S262"/>
    <mergeCell ref="T262:W262"/>
    <mergeCell ref="X262:Y262"/>
    <mergeCell ref="Z262:AC262"/>
    <mergeCell ref="A267:B267"/>
    <mergeCell ref="C267:Q267"/>
    <mergeCell ref="R267:S267"/>
    <mergeCell ref="T267:W267"/>
    <mergeCell ref="X267:Y267"/>
    <mergeCell ref="Z267:AC267"/>
    <mergeCell ref="A266:B266"/>
    <mergeCell ref="C266:Q266"/>
    <mergeCell ref="R266:S266"/>
    <mergeCell ref="T266:W266"/>
    <mergeCell ref="X266:Y266"/>
    <mergeCell ref="Z266:AC266"/>
    <mergeCell ref="A265:B265"/>
    <mergeCell ref="C265:Q265"/>
    <mergeCell ref="R265:S265"/>
    <mergeCell ref="T265:W265"/>
    <mergeCell ref="X265:Y265"/>
    <mergeCell ref="Z265:AC265"/>
    <mergeCell ref="A271:B271"/>
    <mergeCell ref="C271:Q271"/>
    <mergeCell ref="R271:S271"/>
    <mergeCell ref="T271:W271"/>
    <mergeCell ref="X271:Y271"/>
    <mergeCell ref="Z271:AC271"/>
    <mergeCell ref="A269:AE269"/>
    <mergeCell ref="A270:B270"/>
    <mergeCell ref="C270:Q270"/>
    <mergeCell ref="R270:S270"/>
    <mergeCell ref="T270:W270"/>
    <mergeCell ref="X270:Y270"/>
    <mergeCell ref="Z270:AC270"/>
    <mergeCell ref="A268:B268"/>
    <mergeCell ref="C268:Q268"/>
    <mergeCell ref="R268:S268"/>
    <mergeCell ref="T268:W268"/>
    <mergeCell ref="X268:Y268"/>
    <mergeCell ref="Z268:AC268"/>
    <mergeCell ref="A274:Q274"/>
    <mergeCell ref="R274:S274"/>
    <mergeCell ref="T274:W274"/>
    <mergeCell ref="X274:Y274"/>
    <mergeCell ref="Z274:AC274"/>
    <mergeCell ref="A275:AE275"/>
    <mergeCell ref="A273:B273"/>
    <mergeCell ref="C273:Q273"/>
    <mergeCell ref="R273:S273"/>
    <mergeCell ref="T273:W273"/>
    <mergeCell ref="X273:Y273"/>
    <mergeCell ref="Z273:AC273"/>
    <mergeCell ref="A272:B272"/>
    <mergeCell ref="C272:Q272"/>
    <mergeCell ref="R272:S272"/>
    <mergeCell ref="T272:W272"/>
    <mergeCell ref="X272:Y272"/>
    <mergeCell ref="Z272:AC272"/>
    <mergeCell ref="A280:B280"/>
    <mergeCell ref="C280:Q280"/>
    <mergeCell ref="R280:S280"/>
    <mergeCell ref="T280:W280"/>
    <mergeCell ref="X280:Y280"/>
    <mergeCell ref="Z280:AC280"/>
    <mergeCell ref="A278:AE278"/>
    <mergeCell ref="A279:B279"/>
    <mergeCell ref="C279:Q279"/>
    <mergeCell ref="R279:S279"/>
    <mergeCell ref="T279:W279"/>
    <mergeCell ref="X279:Y279"/>
    <mergeCell ref="Z279:AC279"/>
    <mergeCell ref="A276:O276"/>
    <mergeCell ref="P276:S276"/>
    <mergeCell ref="T276:W276"/>
    <mergeCell ref="X276:Y276"/>
    <mergeCell ref="Z276:AC276"/>
    <mergeCell ref="A277:O277"/>
    <mergeCell ref="P277:S277"/>
    <mergeCell ref="T277:W277"/>
    <mergeCell ref="X277:Y277"/>
    <mergeCell ref="Z277:AC277"/>
    <mergeCell ref="A283:Q283"/>
    <mergeCell ref="R283:S283"/>
    <mergeCell ref="T283:W283"/>
    <mergeCell ref="X283:Y283"/>
    <mergeCell ref="Z283:AC283"/>
    <mergeCell ref="A284:Q284"/>
    <mergeCell ref="R284:S284"/>
    <mergeCell ref="T284:W284"/>
    <mergeCell ref="X284:Y284"/>
    <mergeCell ref="Z284:AC284"/>
    <mergeCell ref="A282:B282"/>
    <mergeCell ref="C282:Q282"/>
    <mergeCell ref="R282:S282"/>
    <mergeCell ref="T282:W282"/>
    <mergeCell ref="X282:Y282"/>
    <mergeCell ref="Z282:AC282"/>
    <mergeCell ref="A281:B281"/>
    <mergeCell ref="C281:Q281"/>
    <mergeCell ref="R281:S281"/>
    <mergeCell ref="T281:W281"/>
    <mergeCell ref="X281:Y281"/>
    <mergeCell ref="Z281:AC281"/>
    <mergeCell ref="B288:F288"/>
    <mergeCell ref="G288:Q288"/>
    <mergeCell ref="R288:S288"/>
    <mergeCell ref="T288:W288"/>
    <mergeCell ref="X288:Y288"/>
    <mergeCell ref="Z288:AC288"/>
    <mergeCell ref="B287:F287"/>
    <mergeCell ref="G287:Q287"/>
    <mergeCell ref="R287:S287"/>
    <mergeCell ref="T287:W287"/>
    <mergeCell ref="X287:Y287"/>
    <mergeCell ref="Z287:AC287"/>
    <mergeCell ref="A285:B285"/>
    <mergeCell ref="C285:AE285"/>
    <mergeCell ref="B286:F286"/>
    <mergeCell ref="G286:Q286"/>
    <mergeCell ref="R286:S286"/>
    <mergeCell ref="T286:W286"/>
    <mergeCell ref="X286:Y286"/>
    <mergeCell ref="Z286:AC286"/>
    <mergeCell ref="B291:F291"/>
    <mergeCell ref="G291:Q291"/>
    <mergeCell ref="R291:S291"/>
    <mergeCell ref="T291:W291"/>
    <mergeCell ref="X291:Y291"/>
    <mergeCell ref="Z291:AC291"/>
    <mergeCell ref="B290:F290"/>
    <mergeCell ref="G290:Q290"/>
    <mergeCell ref="R290:S290"/>
    <mergeCell ref="T290:W290"/>
    <mergeCell ref="X290:Y290"/>
    <mergeCell ref="Z290:AC290"/>
    <mergeCell ref="B289:F289"/>
    <mergeCell ref="G289:Q289"/>
    <mergeCell ref="R289:S289"/>
    <mergeCell ref="T289:W289"/>
    <mergeCell ref="X289:Y289"/>
    <mergeCell ref="Z289:AC289"/>
    <mergeCell ref="B294:F294"/>
    <mergeCell ref="G294:Q294"/>
    <mergeCell ref="R294:S294"/>
    <mergeCell ref="T294:W294"/>
    <mergeCell ref="X294:Y294"/>
    <mergeCell ref="Z294:AC294"/>
    <mergeCell ref="B293:F293"/>
    <mergeCell ref="G293:Q293"/>
    <mergeCell ref="R293:S293"/>
    <mergeCell ref="T293:W293"/>
    <mergeCell ref="X293:Y293"/>
    <mergeCell ref="Z293:AC293"/>
    <mergeCell ref="B292:F292"/>
    <mergeCell ref="G292:Q292"/>
    <mergeCell ref="R292:S292"/>
    <mergeCell ref="T292:W292"/>
    <mergeCell ref="X292:Y292"/>
    <mergeCell ref="Z292:AC292"/>
    <mergeCell ref="B297:F297"/>
    <mergeCell ref="G297:Q297"/>
    <mergeCell ref="R297:S297"/>
    <mergeCell ref="T297:W297"/>
    <mergeCell ref="X297:Y297"/>
    <mergeCell ref="Z297:AC297"/>
    <mergeCell ref="B296:F296"/>
    <mergeCell ref="G296:Q296"/>
    <mergeCell ref="R296:S296"/>
    <mergeCell ref="T296:W296"/>
    <mergeCell ref="X296:Y296"/>
    <mergeCell ref="Z296:AC296"/>
    <mergeCell ref="B295:F295"/>
    <mergeCell ref="G295:Q295"/>
    <mergeCell ref="R295:S295"/>
    <mergeCell ref="T295:W295"/>
    <mergeCell ref="X295:Y295"/>
    <mergeCell ref="Z295:AC295"/>
    <mergeCell ref="B300:F300"/>
    <mergeCell ref="G300:Q300"/>
    <mergeCell ref="R300:S300"/>
    <mergeCell ref="T300:W300"/>
    <mergeCell ref="X300:Y300"/>
    <mergeCell ref="Z300:AC300"/>
    <mergeCell ref="B299:F299"/>
    <mergeCell ref="G299:Q299"/>
    <mergeCell ref="R299:S299"/>
    <mergeCell ref="T299:W299"/>
    <mergeCell ref="X299:Y299"/>
    <mergeCell ref="Z299:AC299"/>
    <mergeCell ref="B298:F298"/>
    <mergeCell ref="G298:Q298"/>
    <mergeCell ref="R298:S298"/>
    <mergeCell ref="T298:W298"/>
    <mergeCell ref="X298:Y298"/>
    <mergeCell ref="Z298:AC298"/>
    <mergeCell ref="B303:F303"/>
    <mergeCell ref="G303:Q303"/>
    <mergeCell ref="R303:S303"/>
    <mergeCell ref="T303:W303"/>
    <mergeCell ref="X303:Y303"/>
    <mergeCell ref="Z303:AC303"/>
    <mergeCell ref="B302:F302"/>
    <mergeCell ref="G302:Q302"/>
    <mergeCell ref="R302:S302"/>
    <mergeCell ref="T302:W302"/>
    <mergeCell ref="X302:Y302"/>
    <mergeCell ref="Z302:AC302"/>
    <mergeCell ref="B301:F301"/>
    <mergeCell ref="G301:Q301"/>
    <mergeCell ref="R301:S301"/>
    <mergeCell ref="T301:W301"/>
    <mergeCell ref="X301:Y301"/>
    <mergeCell ref="Z301:AC301"/>
    <mergeCell ref="B306:F306"/>
    <mergeCell ref="G306:Q306"/>
    <mergeCell ref="R306:S306"/>
    <mergeCell ref="T306:W306"/>
    <mergeCell ref="X306:Y306"/>
    <mergeCell ref="Z306:AC306"/>
    <mergeCell ref="B305:F305"/>
    <mergeCell ref="G305:Q305"/>
    <mergeCell ref="R305:S305"/>
    <mergeCell ref="T305:W305"/>
    <mergeCell ref="X305:Y305"/>
    <mergeCell ref="Z305:AC305"/>
    <mergeCell ref="B304:F304"/>
    <mergeCell ref="G304:Q304"/>
    <mergeCell ref="R304:S304"/>
    <mergeCell ref="T304:W304"/>
    <mergeCell ref="X304:Y304"/>
    <mergeCell ref="Z304:AC304"/>
    <mergeCell ref="B309:F309"/>
    <mergeCell ref="G309:Q309"/>
    <mergeCell ref="R309:S309"/>
    <mergeCell ref="T309:W309"/>
    <mergeCell ref="X309:Y309"/>
    <mergeCell ref="Z309:AC309"/>
    <mergeCell ref="B308:F308"/>
    <mergeCell ref="G308:Q308"/>
    <mergeCell ref="R308:S308"/>
    <mergeCell ref="T308:W308"/>
    <mergeCell ref="X308:Y308"/>
    <mergeCell ref="Z308:AC308"/>
    <mergeCell ref="B307:F307"/>
    <mergeCell ref="G307:Q307"/>
    <mergeCell ref="R307:S307"/>
    <mergeCell ref="T307:W307"/>
    <mergeCell ref="X307:Y307"/>
    <mergeCell ref="Z307:AC307"/>
    <mergeCell ref="A313:B313"/>
    <mergeCell ref="C313:Q313"/>
    <mergeCell ref="R313:S313"/>
    <mergeCell ref="T313:W313"/>
    <mergeCell ref="X313:Y313"/>
    <mergeCell ref="Z313:AC313"/>
    <mergeCell ref="A312:B312"/>
    <mergeCell ref="C312:Q312"/>
    <mergeCell ref="R312:S312"/>
    <mergeCell ref="T312:W312"/>
    <mergeCell ref="X312:Y312"/>
    <mergeCell ref="Z312:AC312"/>
    <mergeCell ref="A310:Q310"/>
    <mergeCell ref="R310:S310"/>
    <mergeCell ref="T310:W310"/>
    <mergeCell ref="X310:Y310"/>
    <mergeCell ref="Z310:AC310"/>
    <mergeCell ref="A311:AE311"/>
    <mergeCell ref="B318:F318"/>
    <mergeCell ref="G318:Q318"/>
    <mergeCell ref="R318:S318"/>
    <mergeCell ref="T318:W318"/>
    <mergeCell ref="X318:Y318"/>
    <mergeCell ref="Z318:AC318"/>
    <mergeCell ref="A316:B316"/>
    <mergeCell ref="C316:AE316"/>
    <mergeCell ref="B317:F317"/>
    <mergeCell ref="G317:Q317"/>
    <mergeCell ref="R317:S317"/>
    <mergeCell ref="T317:W317"/>
    <mergeCell ref="X317:Y317"/>
    <mergeCell ref="Z317:AC317"/>
    <mergeCell ref="A314:Q314"/>
    <mergeCell ref="R314:S314"/>
    <mergeCell ref="T314:W314"/>
    <mergeCell ref="X314:Y314"/>
    <mergeCell ref="Z314:AC314"/>
    <mergeCell ref="A315:Q315"/>
    <mergeCell ref="R315:S315"/>
    <mergeCell ref="T315:W315"/>
    <mergeCell ref="X315:Y315"/>
    <mergeCell ref="Z315:AC315"/>
    <mergeCell ref="B321:F321"/>
    <mergeCell ref="G321:Q321"/>
    <mergeCell ref="R321:S321"/>
    <mergeCell ref="T321:W321"/>
    <mergeCell ref="X321:Y321"/>
    <mergeCell ref="Z321:AC321"/>
    <mergeCell ref="B320:F320"/>
    <mergeCell ref="G320:Q320"/>
    <mergeCell ref="R320:S320"/>
    <mergeCell ref="T320:W320"/>
    <mergeCell ref="X320:Y320"/>
    <mergeCell ref="Z320:AC320"/>
    <mergeCell ref="B319:F319"/>
    <mergeCell ref="G319:Q319"/>
    <mergeCell ref="R319:S319"/>
    <mergeCell ref="T319:W319"/>
    <mergeCell ref="X319:Y319"/>
    <mergeCell ref="Z319:AC319"/>
    <mergeCell ref="B324:F324"/>
    <mergeCell ref="G324:Q324"/>
    <mergeCell ref="R324:S324"/>
    <mergeCell ref="T324:W324"/>
    <mergeCell ref="X324:Y324"/>
    <mergeCell ref="Z324:AC324"/>
    <mergeCell ref="B323:F323"/>
    <mergeCell ref="G323:Q323"/>
    <mergeCell ref="R323:S323"/>
    <mergeCell ref="T323:W323"/>
    <mergeCell ref="X323:Y323"/>
    <mergeCell ref="Z323:AC323"/>
    <mergeCell ref="B322:F322"/>
    <mergeCell ref="G322:Q322"/>
    <mergeCell ref="R322:S322"/>
    <mergeCell ref="T322:W322"/>
    <mergeCell ref="X322:Y322"/>
    <mergeCell ref="Z322:AC322"/>
    <mergeCell ref="B327:F327"/>
    <mergeCell ref="G327:Q327"/>
    <mergeCell ref="R327:S327"/>
    <mergeCell ref="T327:W327"/>
    <mergeCell ref="X327:Y327"/>
    <mergeCell ref="Z327:AC327"/>
    <mergeCell ref="B326:F326"/>
    <mergeCell ref="G326:Q326"/>
    <mergeCell ref="R326:S326"/>
    <mergeCell ref="T326:W326"/>
    <mergeCell ref="X326:Y326"/>
    <mergeCell ref="Z326:AC326"/>
    <mergeCell ref="B325:F325"/>
    <mergeCell ref="G325:Q325"/>
    <mergeCell ref="R325:S325"/>
    <mergeCell ref="T325:W325"/>
    <mergeCell ref="X325:Y325"/>
    <mergeCell ref="Z325:AC325"/>
    <mergeCell ref="B330:F330"/>
    <mergeCell ref="G330:Q330"/>
    <mergeCell ref="R330:S330"/>
    <mergeCell ref="T330:W330"/>
    <mergeCell ref="X330:Y330"/>
    <mergeCell ref="Z330:AC330"/>
    <mergeCell ref="B329:F329"/>
    <mergeCell ref="G329:Q329"/>
    <mergeCell ref="R329:S329"/>
    <mergeCell ref="T329:W329"/>
    <mergeCell ref="X329:Y329"/>
    <mergeCell ref="Z329:AC329"/>
    <mergeCell ref="B328:F328"/>
    <mergeCell ref="G328:Q328"/>
    <mergeCell ref="R328:S328"/>
    <mergeCell ref="T328:W328"/>
    <mergeCell ref="X328:Y328"/>
    <mergeCell ref="Z328:AC328"/>
    <mergeCell ref="B333:F333"/>
    <mergeCell ref="G333:Q333"/>
    <mergeCell ref="R333:S333"/>
    <mergeCell ref="T333:W333"/>
    <mergeCell ref="X333:Y333"/>
    <mergeCell ref="Z333:AC333"/>
    <mergeCell ref="B332:F332"/>
    <mergeCell ref="G332:Q332"/>
    <mergeCell ref="R332:S332"/>
    <mergeCell ref="T332:W332"/>
    <mergeCell ref="X332:Y332"/>
    <mergeCell ref="Z332:AC332"/>
    <mergeCell ref="B331:F331"/>
    <mergeCell ref="G331:Q331"/>
    <mergeCell ref="R331:S331"/>
    <mergeCell ref="T331:W331"/>
    <mergeCell ref="X331:Y331"/>
    <mergeCell ref="Z331:AC331"/>
    <mergeCell ref="B336:F336"/>
    <mergeCell ref="G336:Q336"/>
    <mergeCell ref="R336:S336"/>
    <mergeCell ref="T336:W336"/>
    <mergeCell ref="X336:Y336"/>
    <mergeCell ref="Z336:AC336"/>
    <mergeCell ref="B335:F335"/>
    <mergeCell ref="G335:Q335"/>
    <mergeCell ref="R335:S335"/>
    <mergeCell ref="T335:W335"/>
    <mergeCell ref="X335:Y335"/>
    <mergeCell ref="Z335:AC335"/>
    <mergeCell ref="B334:F334"/>
    <mergeCell ref="G334:Q334"/>
    <mergeCell ref="R334:S334"/>
    <mergeCell ref="T334:W334"/>
    <mergeCell ref="X334:Y334"/>
    <mergeCell ref="Z334:AC334"/>
    <mergeCell ref="B339:F339"/>
    <mergeCell ref="G339:Q339"/>
    <mergeCell ref="R339:S339"/>
    <mergeCell ref="T339:W339"/>
    <mergeCell ref="X339:Y339"/>
    <mergeCell ref="Z339:AC339"/>
    <mergeCell ref="B338:F338"/>
    <mergeCell ref="G338:Q338"/>
    <mergeCell ref="R338:S338"/>
    <mergeCell ref="T338:W338"/>
    <mergeCell ref="X338:Y338"/>
    <mergeCell ref="Z338:AC338"/>
    <mergeCell ref="B337:F337"/>
    <mergeCell ref="G337:Q337"/>
    <mergeCell ref="R337:S337"/>
    <mergeCell ref="T337:W337"/>
    <mergeCell ref="X337:Y337"/>
    <mergeCell ref="Z337:AC337"/>
    <mergeCell ref="B342:F342"/>
    <mergeCell ref="G342:Q342"/>
    <mergeCell ref="R342:S342"/>
    <mergeCell ref="T342:W342"/>
    <mergeCell ref="X342:Y342"/>
    <mergeCell ref="Z342:AC342"/>
    <mergeCell ref="B341:F341"/>
    <mergeCell ref="G341:Q341"/>
    <mergeCell ref="R341:S341"/>
    <mergeCell ref="T341:W341"/>
    <mergeCell ref="X341:Y341"/>
    <mergeCell ref="Z341:AC341"/>
    <mergeCell ref="B340:F340"/>
    <mergeCell ref="G340:Q340"/>
    <mergeCell ref="R340:S340"/>
    <mergeCell ref="T340:W340"/>
    <mergeCell ref="X340:Y340"/>
    <mergeCell ref="Z340:AC340"/>
    <mergeCell ref="B345:F345"/>
    <mergeCell ref="G345:Q345"/>
    <mergeCell ref="R345:S345"/>
    <mergeCell ref="T345:W345"/>
    <mergeCell ref="X345:Y345"/>
    <mergeCell ref="Z345:AC345"/>
    <mergeCell ref="B344:F344"/>
    <mergeCell ref="G344:Q344"/>
    <mergeCell ref="R344:S344"/>
    <mergeCell ref="T344:W344"/>
    <mergeCell ref="X344:Y344"/>
    <mergeCell ref="Z344:AC344"/>
    <mergeCell ref="B343:F343"/>
    <mergeCell ref="G343:Q343"/>
    <mergeCell ref="R343:S343"/>
    <mergeCell ref="T343:W343"/>
    <mergeCell ref="X343:Y343"/>
    <mergeCell ref="Z343:AC343"/>
    <mergeCell ref="A350:B350"/>
    <mergeCell ref="C350:Q350"/>
    <mergeCell ref="R350:S350"/>
    <mergeCell ref="T350:W350"/>
    <mergeCell ref="X350:Y350"/>
    <mergeCell ref="Z350:AC350"/>
    <mergeCell ref="A348:Q348"/>
    <mergeCell ref="R348:S348"/>
    <mergeCell ref="T348:W348"/>
    <mergeCell ref="X348:Y348"/>
    <mergeCell ref="Z348:AC348"/>
    <mergeCell ref="A349:AE349"/>
    <mergeCell ref="A346:Q346"/>
    <mergeCell ref="R346:S346"/>
    <mergeCell ref="T346:W346"/>
    <mergeCell ref="X346:Y346"/>
    <mergeCell ref="Z346:AC346"/>
    <mergeCell ref="A347:AE347"/>
    <mergeCell ref="A353:AE353"/>
    <mergeCell ref="A354:AE354"/>
    <mergeCell ref="A355:AE355"/>
    <mergeCell ref="A356:AE356"/>
    <mergeCell ref="A357:O357"/>
    <mergeCell ref="P357:S357"/>
    <mergeCell ref="T357:W357"/>
    <mergeCell ref="X357:Y357"/>
    <mergeCell ref="Z357:AC357"/>
    <mergeCell ref="AD357:AE357"/>
    <mergeCell ref="A351:Q351"/>
    <mergeCell ref="R351:S351"/>
    <mergeCell ref="T351:W351"/>
    <mergeCell ref="X351:Y351"/>
    <mergeCell ref="Z351:AC351"/>
    <mergeCell ref="A352:Q352"/>
    <mergeCell ref="R352:S352"/>
    <mergeCell ref="T352:W352"/>
    <mergeCell ref="X352:Y352"/>
    <mergeCell ref="Z352:AC352"/>
    <mergeCell ref="A361:P361"/>
    <mergeCell ref="Q361:S361"/>
    <mergeCell ref="T361:W361"/>
    <mergeCell ref="X361:Y361"/>
    <mergeCell ref="Z361:AC361"/>
    <mergeCell ref="AD361:AE361"/>
    <mergeCell ref="A359:AE359"/>
    <mergeCell ref="A360:P360"/>
    <mergeCell ref="Q360:S360"/>
    <mergeCell ref="T360:W360"/>
    <mergeCell ref="X360:Y360"/>
    <mergeCell ref="Z360:AC360"/>
    <mergeCell ref="AD360:AE360"/>
    <mergeCell ref="A358:O358"/>
    <mergeCell ref="P358:S358"/>
    <mergeCell ref="T358:W358"/>
    <mergeCell ref="X358:Y358"/>
    <mergeCell ref="Z358:AC358"/>
    <mergeCell ref="AD358:AE358"/>
    <mergeCell ref="A364:AC364"/>
    <mergeCell ref="AD364:AE364"/>
    <mergeCell ref="A365:AE365"/>
    <mergeCell ref="A366:AE366"/>
    <mergeCell ref="A367:O367"/>
    <mergeCell ref="P367:S367"/>
    <mergeCell ref="T367:W367"/>
    <mergeCell ref="X367:Y367"/>
    <mergeCell ref="Z367:AC367"/>
    <mergeCell ref="A363:P363"/>
    <mergeCell ref="Q363:S363"/>
    <mergeCell ref="T363:W363"/>
    <mergeCell ref="X363:Y363"/>
    <mergeCell ref="Z363:AC363"/>
    <mergeCell ref="AD363:AE363"/>
    <mergeCell ref="A362:P362"/>
    <mergeCell ref="Q362:S362"/>
    <mergeCell ref="T362:W362"/>
    <mergeCell ref="X362:Y362"/>
    <mergeCell ref="Z362:AC362"/>
    <mergeCell ref="AD362:AE362"/>
    <mergeCell ref="B371:AE371"/>
    <mergeCell ref="B372:E372"/>
    <mergeCell ref="F372:P372"/>
    <mergeCell ref="Q372:S372"/>
    <mergeCell ref="T372:W372"/>
    <mergeCell ref="X372:Y372"/>
    <mergeCell ref="Z372:AC372"/>
    <mergeCell ref="A370:E370"/>
    <mergeCell ref="F370:P370"/>
    <mergeCell ref="Q370:S370"/>
    <mergeCell ref="T370:W370"/>
    <mergeCell ref="X370:Y370"/>
    <mergeCell ref="Z370:AC370"/>
    <mergeCell ref="A368:O368"/>
    <mergeCell ref="P368:S368"/>
    <mergeCell ref="T368:W368"/>
    <mergeCell ref="X368:Y368"/>
    <mergeCell ref="Z368:AC368"/>
    <mergeCell ref="A369:AE369"/>
    <mergeCell ref="B375:E375"/>
    <mergeCell ref="F375:P375"/>
    <mergeCell ref="Q375:S375"/>
    <mergeCell ref="T375:W375"/>
    <mergeCell ref="X375:Y375"/>
    <mergeCell ref="Z375:AC375"/>
    <mergeCell ref="B374:E374"/>
    <mergeCell ref="F374:P374"/>
    <mergeCell ref="Q374:S374"/>
    <mergeCell ref="T374:W374"/>
    <mergeCell ref="X374:Y374"/>
    <mergeCell ref="Z374:AC374"/>
    <mergeCell ref="B373:E373"/>
    <mergeCell ref="F373:P373"/>
    <mergeCell ref="Q373:S373"/>
    <mergeCell ref="T373:W373"/>
    <mergeCell ref="X373:Y373"/>
    <mergeCell ref="Z373:AC373"/>
    <mergeCell ref="B378:AE378"/>
    <mergeCell ref="B379:E379"/>
    <mergeCell ref="F379:P379"/>
    <mergeCell ref="Q379:S379"/>
    <mergeCell ref="T379:W379"/>
    <mergeCell ref="X379:Y379"/>
    <mergeCell ref="Z379:AC379"/>
    <mergeCell ref="A377:E377"/>
    <mergeCell ref="F377:P377"/>
    <mergeCell ref="Q377:S377"/>
    <mergeCell ref="T377:W377"/>
    <mergeCell ref="X377:Y377"/>
    <mergeCell ref="Z377:AC377"/>
    <mergeCell ref="B376:E376"/>
    <mergeCell ref="F376:P376"/>
    <mergeCell ref="Q376:S376"/>
    <mergeCell ref="T376:W376"/>
    <mergeCell ref="X376:Y376"/>
    <mergeCell ref="Z376:AC376"/>
    <mergeCell ref="B382:AE382"/>
    <mergeCell ref="B383:E383"/>
    <mergeCell ref="F383:P383"/>
    <mergeCell ref="Q383:S383"/>
    <mergeCell ref="T383:W383"/>
    <mergeCell ref="X383:Y383"/>
    <mergeCell ref="Z383:AC383"/>
    <mergeCell ref="A381:E381"/>
    <mergeCell ref="F381:P381"/>
    <mergeCell ref="Q381:S381"/>
    <mergeCell ref="T381:W381"/>
    <mergeCell ref="X381:Y381"/>
    <mergeCell ref="Z381:AC381"/>
    <mergeCell ref="B380:E380"/>
    <mergeCell ref="F380:P380"/>
    <mergeCell ref="Q380:S380"/>
    <mergeCell ref="T380:W380"/>
    <mergeCell ref="X380:Y380"/>
    <mergeCell ref="Z380:AC380"/>
    <mergeCell ref="B386:E386"/>
    <mergeCell ref="F386:P386"/>
    <mergeCell ref="Q386:S386"/>
    <mergeCell ref="T386:W386"/>
    <mergeCell ref="X386:Y386"/>
    <mergeCell ref="Z386:AC386"/>
    <mergeCell ref="B385:E385"/>
    <mergeCell ref="F385:P385"/>
    <mergeCell ref="Q385:S385"/>
    <mergeCell ref="T385:W385"/>
    <mergeCell ref="X385:Y385"/>
    <mergeCell ref="Z385:AC385"/>
    <mergeCell ref="B384:E384"/>
    <mergeCell ref="F384:P384"/>
    <mergeCell ref="Q384:S384"/>
    <mergeCell ref="T384:W384"/>
    <mergeCell ref="X384:Y384"/>
    <mergeCell ref="Z384:AC384"/>
    <mergeCell ref="B389:AE389"/>
    <mergeCell ref="B390:E390"/>
    <mergeCell ref="F390:P390"/>
    <mergeCell ref="Q390:S390"/>
    <mergeCell ref="T390:W390"/>
    <mergeCell ref="X390:Y390"/>
    <mergeCell ref="Z390:AC390"/>
    <mergeCell ref="A388:E388"/>
    <mergeCell ref="F388:P388"/>
    <mergeCell ref="Q388:S388"/>
    <mergeCell ref="T388:W388"/>
    <mergeCell ref="X388:Y388"/>
    <mergeCell ref="Z388:AC388"/>
    <mergeCell ref="B387:E387"/>
    <mergeCell ref="F387:P387"/>
    <mergeCell ref="Q387:S387"/>
    <mergeCell ref="T387:W387"/>
    <mergeCell ref="X387:Y387"/>
    <mergeCell ref="Z387:AC387"/>
    <mergeCell ref="B393:E393"/>
    <mergeCell ref="F393:P393"/>
    <mergeCell ref="Q393:S393"/>
    <mergeCell ref="T393:W393"/>
    <mergeCell ref="X393:Y393"/>
    <mergeCell ref="Z393:AC393"/>
    <mergeCell ref="B392:E392"/>
    <mergeCell ref="F392:P392"/>
    <mergeCell ref="Q392:S392"/>
    <mergeCell ref="T392:W392"/>
    <mergeCell ref="X392:Y392"/>
    <mergeCell ref="Z392:AC392"/>
    <mergeCell ref="B391:E391"/>
    <mergeCell ref="F391:P391"/>
    <mergeCell ref="Q391:S391"/>
    <mergeCell ref="T391:W391"/>
    <mergeCell ref="X391:Y391"/>
    <mergeCell ref="Z391:AC391"/>
    <mergeCell ref="B397:E397"/>
    <mergeCell ref="F397:P397"/>
    <mergeCell ref="Q397:S397"/>
    <mergeCell ref="T397:W397"/>
    <mergeCell ref="X397:Y397"/>
    <mergeCell ref="Z397:AC397"/>
    <mergeCell ref="B395:AE395"/>
    <mergeCell ref="B396:E396"/>
    <mergeCell ref="F396:P396"/>
    <mergeCell ref="Q396:S396"/>
    <mergeCell ref="T396:W396"/>
    <mergeCell ref="X396:Y396"/>
    <mergeCell ref="Z396:AC396"/>
    <mergeCell ref="A394:E394"/>
    <mergeCell ref="F394:P394"/>
    <mergeCell ref="Q394:S394"/>
    <mergeCell ref="T394:W394"/>
    <mergeCell ref="X394:Y394"/>
    <mergeCell ref="Z394:AC394"/>
    <mergeCell ref="B400:E400"/>
    <mergeCell ref="F400:P400"/>
    <mergeCell ref="Q400:S400"/>
    <mergeCell ref="T400:W400"/>
    <mergeCell ref="X400:Y400"/>
    <mergeCell ref="Z400:AC400"/>
    <mergeCell ref="B399:E399"/>
    <mergeCell ref="F399:P399"/>
    <mergeCell ref="Q399:S399"/>
    <mergeCell ref="T399:W399"/>
    <mergeCell ref="X399:Y399"/>
    <mergeCell ref="Z399:AC399"/>
    <mergeCell ref="B398:E398"/>
    <mergeCell ref="F398:P398"/>
    <mergeCell ref="Q398:S398"/>
    <mergeCell ref="T398:W398"/>
    <mergeCell ref="X398:Y398"/>
    <mergeCell ref="Z398:AC398"/>
    <mergeCell ref="B403:E403"/>
    <mergeCell ref="F403:P403"/>
    <mergeCell ref="Q403:S403"/>
    <mergeCell ref="T403:W403"/>
    <mergeCell ref="X403:Y403"/>
    <mergeCell ref="Z403:AC403"/>
    <mergeCell ref="B402:E402"/>
    <mergeCell ref="F402:P402"/>
    <mergeCell ref="Q402:S402"/>
    <mergeCell ref="T402:W402"/>
    <mergeCell ref="X402:Y402"/>
    <mergeCell ref="Z402:AC402"/>
    <mergeCell ref="B401:E401"/>
    <mergeCell ref="F401:P401"/>
    <mergeCell ref="Q401:S401"/>
    <mergeCell ref="T401:W401"/>
    <mergeCell ref="X401:Y401"/>
    <mergeCell ref="Z401:AC401"/>
    <mergeCell ref="B407:E407"/>
    <mergeCell ref="F407:P407"/>
    <mergeCell ref="Q407:S407"/>
    <mergeCell ref="T407:W407"/>
    <mergeCell ref="X407:Y407"/>
    <mergeCell ref="Z407:AC407"/>
    <mergeCell ref="B405:AE405"/>
    <mergeCell ref="B406:E406"/>
    <mergeCell ref="F406:P406"/>
    <mergeCell ref="Q406:S406"/>
    <mergeCell ref="T406:W406"/>
    <mergeCell ref="X406:Y406"/>
    <mergeCell ref="Z406:AC406"/>
    <mergeCell ref="A404:E404"/>
    <mergeCell ref="F404:P404"/>
    <mergeCell ref="Q404:S404"/>
    <mergeCell ref="T404:W404"/>
    <mergeCell ref="X404:Y404"/>
    <mergeCell ref="Z404:AC404"/>
    <mergeCell ref="B410:AE410"/>
    <mergeCell ref="B411:E411"/>
    <mergeCell ref="F411:P411"/>
    <mergeCell ref="Q411:S411"/>
    <mergeCell ref="T411:W411"/>
    <mergeCell ref="X411:Y411"/>
    <mergeCell ref="Z411:AC411"/>
    <mergeCell ref="A409:E409"/>
    <mergeCell ref="F409:P409"/>
    <mergeCell ref="Q409:S409"/>
    <mergeCell ref="T409:W409"/>
    <mergeCell ref="X409:Y409"/>
    <mergeCell ref="Z409:AC409"/>
    <mergeCell ref="B408:E408"/>
    <mergeCell ref="F408:P408"/>
    <mergeCell ref="Q408:S408"/>
    <mergeCell ref="T408:W408"/>
    <mergeCell ref="X408:Y408"/>
    <mergeCell ref="Z408:AC408"/>
    <mergeCell ref="B414:E414"/>
    <mergeCell ref="F414:P414"/>
    <mergeCell ref="Q414:S414"/>
    <mergeCell ref="T414:W414"/>
    <mergeCell ref="X414:Y414"/>
    <mergeCell ref="Z414:AC414"/>
    <mergeCell ref="B413:E413"/>
    <mergeCell ref="F413:P413"/>
    <mergeCell ref="Q413:S413"/>
    <mergeCell ref="T413:W413"/>
    <mergeCell ref="X413:Y413"/>
    <mergeCell ref="Z413:AC413"/>
    <mergeCell ref="B412:E412"/>
    <mergeCell ref="F412:P412"/>
    <mergeCell ref="Q412:S412"/>
    <mergeCell ref="T412:W412"/>
    <mergeCell ref="X412:Y412"/>
    <mergeCell ref="Z412:AC412"/>
    <mergeCell ref="B417:E417"/>
    <mergeCell ref="F417:P417"/>
    <mergeCell ref="Q417:S417"/>
    <mergeCell ref="T417:W417"/>
    <mergeCell ref="X417:Y417"/>
    <mergeCell ref="Z417:AC417"/>
    <mergeCell ref="B416:E416"/>
    <mergeCell ref="F416:P416"/>
    <mergeCell ref="Q416:S416"/>
    <mergeCell ref="T416:W416"/>
    <mergeCell ref="X416:Y416"/>
    <mergeCell ref="Z416:AC416"/>
    <mergeCell ref="B415:E415"/>
    <mergeCell ref="F415:P415"/>
    <mergeCell ref="Q415:S415"/>
    <mergeCell ref="T415:W415"/>
    <mergeCell ref="X415:Y415"/>
    <mergeCell ref="Z415:AC415"/>
    <mergeCell ref="B420:AE420"/>
    <mergeCell ref="B421:E421"/>
    <mergeCell ref="F421:P421"/>
    <mergeCell ref="Q421:S421"/>
    <mergeCell ref="T421:W421"/>
    <mergeCell ref="X421:Y421"/>
    <mergeCell ref="Z421:AC421"/>
    <mergeCell ref="A419:E419"/>
    <mergeCell ref="F419:P419"/>
    <mergeCell ref="Q419:S419"/>
    <mergeCell ref="T419:W419"/>
    <mergeCell ref="X419:Y419"/>
    <mergeCell ref="Z419:AC419"/>
    <mergeCell ref="B418:E418"/>
    <mergeCell ref="F418:P418"/>
    <mergeCell ref="Q418:S418"/>
    <mergeCell ref="T418:W418"/>
    <mergeCell ref="X418:Y418"/>
    <mergeCell ref="Z418:AC418"/>
    <mergeCell ref="B424:E424"/>
    <mergeCell ref="F424:P424"/>
    <mergeCell ref="Q424:S424"/>
    <mergeCell ref="T424:W424"/>
    <mergeCell ref="X424:Y424"/>
    <mergeCell ref="Z424:AC424"/>
    <mergeCell ref="B423:E423"/>
    <mergeCell ref="F423:P423"/>
    <mergeCell ref="Q423:S423"/>
    <mergeCell ref="T423:W423"/>
    <mergeCell ref="X423:Y423"/>
    <mergeCell ref="Z423:AC423"/>
    <mergeCell ref="B422:E422"/>
    <mergeCell ref="F422:P422"/>
    <mergeCell ref="Q422:S422"/>
    <mergeCell ref="T422:W422"/>
    <mergeCell ref="X422:Y422"/>
    <mergeCell ref="Z422:AC422"/>
    <mergeCell ref="A427:AE427"/>
    <mergeCell ref="A428:K428"/>
    <mergeCell ref="L428:R428"/>
    <mergeCell ref="S428:AE428"/>
    <mergeCell ref="A429:T429"/>
    <mergeCell ref="U429:AE429"/>
    <mergeCell ref="B426:E426"/>
    <mergeCell ref="F426:P426"/>
    <mergeCell ref="Q426:S426"/>
    <mergeCell ref="T426:W426"/>
    <mergeCell ref="X426:Y426"/>
    <mergeCell ref="Z426:AC426"/>
    <mergeCell ref="B425:E425"/>
    <mergeCell ref="F425:P425"/>
    <mergeCell ref="Q425:S425"/>
    <mergeCell ref="T425:W425"/>
    <mergeCell ref="X425:Y425"/>
    <mergeCell ref="Z425:AC425"/>
    <mergeCell ref="A436:AE436"/>
    <mergeCell ref="A437:AE437"/>
    <mergeCell ref="A438:K438"/>
    <mergeCell ref="L438:Z438"/>
    <mergeCell ref="AA438:AE438"/>
    <mergeCell ref="A433:AE433"/>
    <mergeCell ref="A434:AE434"/>
    <mergeCell ref="A435:K435"/>
    <mergeCell ref="L435:R435"/>
    <mergeCell ref="S435:T435"/>
    <mergeCell ref="U435:AA435"/>
    <mergeCell ref="AC435:AE435"/>
    <mergeCell ref="A430:AE430"/>
    <mergeCell ref="A431:K431"/>
    <mergeCell ref="L431:R431"/>
    <mergeCell ref="S431:AE431"/>
    <mergeCell ref="A432:K432"/>
    <mergeCell ref="L432:R432"/>
    <mergeCell ref="S432:T432"/>
    <mergeCell ref="U432:AA432"/>
    <mergeCell ref="AC432:AE432"/>
  </mergeCells>
  <pageMargins left="0.39305555555555555" right="0.39305555555555555" top="0.39305555555555555" bottom="0.39305555555555555" header="0.4921259845" footer="0.492125984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Závěrečný účet 2016</vt:lpstr>
      <vt:lpstr>Přehled hodnocení rozpočtu 2016</vt:lpstr>
      <vt:lpstr>Vyúčtování poskytnutých grantů</vt:lpstr>
      <vt:lpstr>Gordic Reporter 2016</vt:lpstr>
      <vt:lpstr>'Závěrečný účet 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creator>Martina Šnoblová</dc:creator>
  <cp:lastModifiedBy>Jana Ullrichová</cp:lastModifiedBy>
  <cp:lastPrinted>2017-05-09T09:30:10Z</cp:lastPrinted>
  <dcterms:created xsi:type="dcterms:W3CDTF">2013-04-12T07:50:20Z</dcterms:created>
  <dcterms:modified xsi:type="dcterms:W3CDTF">2017-06-06T11:12:25Z</dcterms:modified>
</cp:coreProperties>
</file>