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ilance" sheetId="1" r:id="rId1"/>
    <sheet name="Příjmy" sheetId="2" r:id="rId2"/>
    <sheet name="Výdaje" sheetId="3" r:id="rId3"/>
  </sheets>
  <externalReferences>
    <externalReference r:id="rId6"/>
  </externalReferences>
  <definedNames>
    <definedName name="_xlnm._FilterDatabase" localSheetId="2" hidden="1">'Výdaje'!$A$4:$G$799</definedName>
  </definedNames>
  <calcPr fullCalcOnLoad="1"/>
</workbook>
</file>

<file path=xl/sharedStrings.xml><?xml version="1.0" encoding="utf-8"?>
<sst xmlns="http://schemas.openxmlformats.org/spreadsheetml/2006/main" count="1688" uniqueCount="668">
  <si>
    <t>ORJ</t>
  </si>
  <si>
    <t>Název akce</t>
  </si>
  <si>
    <t>OdPa</t>
  </si>
  <si>
    <t>Pol</t>
  </si>
  <si>
    <t>Akce</t>
  </si>
  <si>
    <t>Zastupitelé - provozní výdaje</t>
  </si>
  <si>
    <t>odměny nečlenům zastupitelstva</t>
  </si>
  <si>
    <t>odměny členům zastupitelstva</t>
  </si>
  <si>
    <t>pojistné na soc. zabezpečení</t>
  </si>
  <si>
    <t>pojistné na zdrav. pojištění</t>
  </si>
  <si>
    <t>knihy, tisk</t>
  </si>
  <si>
    <t>DDHM</t>
  </si>
  <si>
    <t>materiál</t>
  </si>
  <si>
    <t>telekomunikace</t>
  </si>
  <si>
    <t>pohoštění</t>
  </si>
  <si>
    <t>poplatky za konference</t>
  </si>
  <si>
    <t>věcné dary</t>
  </si>
  <si>
    <t>neinvestiční dotace občanským sdružením</t>
  </si>
  <si>
    <t>Fond starosty</t>
  </si>
  <si>
    <t>Celkem za OdPa</t>
  </si>
  <si>
    <t>Místní správa ostatní - provozní výdaje</t>
  </si>
  <si>
    <t>poplatky OSA (Podskalská)</t>
  </si>
  <si>
    <t>DDHM OVV</t>
  </si>
  <si>
    <t>DDHM OSVZ</t>
  </si>
  <si>
    <t>DDHM OÚP</t>
  </si>
  <si>
    <t>DDHM OŽÚ</t>
  </si>
  <si>
    <t>DDHM OŽP</t>
  </si>
  <si>
    <t>DDHM SO</t>
  </si>
  <si>
    <t>DDHM OŠKCR</t>
  </si>
  <si>
    <t>DDHM FO</t>
  </si>
  <si>
    <t>DDHM OISM</t>
  </si>
  <si>
    <t>DDHM IA</t>
  </si>
  <si>
    <t>DDHM OSÚ</t>
  </si>
  <si>
    <t>materiál (kancelářské a hygienické potřeby)</t>
  </si>
  <si>
    <t>voda Podskalská</t>
  </si>
  <si>
    <t>voda Černošice</t>
  </si>
  <si>
    <t>plyn Podskalská</t>
  </si>
  <si>
    <t>plyn Černošice</t>
  </si>
  <si>
    <t>elektrická energie Podskalská</t>
  </si>
  <si>
    <t>elektrická energie Černošice</t>
  </si>
  <si>
    <t>poštovné</t>
  </si>
  <si>
    <t>telekomunikace (pevné linky, mobily, bez OSPOD, PP a OSPOD projektu)</t>
  </si>
  <si>
    <t>telekomunikace - mobily (nerozdělené)</t>
  </si>
  <si>
    <t>telekomunikace - mobily (samospráva)</t>
  </si>
  <si>
    <t>telekomunikace - mobily (státní správa)</t>
  </si>
  <si>
    <t>revize</t>
  </si>
  <si>
    <t>Karlštejnská - dočasné umístění úředníků</t>
  </si>
  <si>
    <t>ostatní služby (malování, koberce, TV, rozhlas...)</t>
  </si>
  <si>
    <t>služby MPSV (budova Podskalská)</t>
  </si>
  <si>
    <t>opravy a udržování</t>
  </si>
  <si>
    <t>pohoštění (školení měkkých dovedností)</t>
  </si>
  <si>
    <t>věcné dary - státoobčanské sliby</t>
  </si>
  <si>
    <t>odvod za porušení povinnosti zaměstanávat zdravotně postižené</t>
  </si>
  <si>
    <t>členské příspěvky (sdružení tajemníků)</t>
  </si>
  <si>
    <t>dálniční známky</t>
  </si>
  <si>
    <t>sociální fond</t>
  </si>
  <si>
    <t>rezerva úřadu</t>
  </si>
  <si>
    <t>Radnice</t>
  </si>
  <si>
    <t>přestavba vily Tišnovských</t>
  </si>
  <si>
    <t>Celkem za ORJ 0000000000</t>
  </si>
  <si>
    <t>nákup materiálu</t>
  </si>
  <si>
    <t>PHM</t>
  </si>
  <si>
    <t>služby telekomunikací</t>
  </si>
  <si>
    <t>služby školení</t>
  </si>
  <si>
    <t>nákup ostatních služeb</t>
  </si>
  <si>
    <t>cestovné</t>
  </si>
  <si>
    <t>OVV - provozní výdaje</t>
  </si>
  <si>
    <t>platy</t>
  </si>
  <si>
    <t>OON - dohody</t>
  </si>
  <si>
    <t>OVV - vstupní vzdělávání úředníků</t>
  </si>
  <si>
    <t>OON dohody - školitelé</t>
  </si>
  <si>
    <t>pojistné za soc. zabezpečení</t>
  </si>
  <si>
    <t>konz. a právní služby</t>
  </si>
  <si>
    <t>školení - průběžné</t>
  </si>
  <si>
    <t>profil zadavatele</t>
  </si>
  <si>
    <t>ostatní služby - BOZP, inzerce, skartace, lékařské prohlídky</t>
  </si>
  <si>
    <t>OVV - vstupní vzdělávání</t>
  </si>
  <si>
    <t>pohoštění - vstupní vzdělávání</t>
  </si>
  <si>
    <t>Celkem za ORJ 0000000100</t>
  </si>
  <si>
    <t>OSVZ - provozní výdaje</t>
  </si>
  <si>
    <t>zdravotní pojištění</t>
  </si>
  <si>
    <t>ochranné pomůcky</t>
  </si>
  <si>
    <t>recepty na opiáty</t>
  </si>
  <si>
    <t>školení</t>
  </si>
  <si>
    <t>ostatní služby</t>
  </si>
  <si>
    <t>Celkem za ORJ 0000000300</t>
  </si>
  <si>
    <t>Pěstounská péče - provozní výdaje</t>
  </si>
  <si>
    <t>voda</t>
  </si>
  <si>
    <t>teplo</t>
  </si>
  <si>
    <t>el. energie</t>
  </si>
  <si>
    <t>nájemné</t>
  </si>
  <si>
    <t>Pěstounská péče - provozní výdaje - ZOZ a VVÚ</t>
  </si>
  <si>
    <t>školení - ZOZ a VVÚ</t>
  </si>
  <si>
    <t>datové služby (YAMACO)</t>
  </si>
  <si>
    <t>opravy a údržba</t>
  </si>
  <si>
    <t>programové vybavení</t>
  </si>
  <si>
    <t>služby pěstounům (školení, kurzy, tábory...)</t>
  </si>
  <si>
    <t>OSPOD - provozní výdaje</t>
  </si>
  <si>
    <t>sociální zabezpečení</t>
  </si>
  <si>
    <t>voda (Václavská)</t>
  </si>
  <si>
    <t>teplo (Václavská)</t>
  </si>
  <si>
    <t>el. energie (Václavská)</t>
  </si>
  <si>
    <t>služby peněžních ústavů</t>
  </si>
  <si>
    <t>nájemné (Václavská)</t>
  </si>
  <si>
    <t>OSPOD - provozní výdaje - ZOZ a VVÚ</t>
  </si>
  <si>
    <t>OSPOD - ZOZ a VVÚ</t>
  </si>
  <si>
    <t>úklid Václavská</t>
  </si>
  <si>
    <t>finanční leasing</t>
  </si>
  <si>
    <t>kolky</t>
  </si>
  <si>
    <t>Celkem za ORJ 0000000320</t>
  </si>
  <si>
    <t>Územní plán - provozní výdaje</t>
  </si>
  <si>
    <t>změna územního plánu</t>
  </si>
  <si>
    <t>Územní plán - investiční výdaje</t>
  </si>
  <si>
    <t>ÚS Centrum, ÚS ORP, RP Javorová, RP dráha</t>
  </si>
  <si>
    <t>OÚP - provozní výdaje</t>
  </si>
  <si>
    <t>Platy</t>
  </si>
  <si>
    <t>soc. zabezpečení</t>
  </si>
  <si>
    <t>zdrav. pojištění</t>
  </si>
  <si>
    <t>materiál (tisk plánů)</t>
  </si>
  <si>
    <t>Celkem za ORJ 0000000400</t>
  </si>
  <si>
    <t>OŽÚ - provozní výdaje</t>
  </si>
  <si>
    <t>Celkem za ORJ 0000000500</t>
  </si>
  <si>
    <t>OŽP - provozní výdaje</t>
  </si>
  <si>
    <t>platy (vč. 3% na pohotovost)</t>
  </si>
  <si>
    <t>soc. pojištění</t>
  </si>
  <si>
    <t>unifomy pro SSL a myslivost</t>
  </si>
  <si>
    <t>materiál - rybářské a lovecké lístky, plomby</t>
  </si>
  <si>
    <t>ekologická rezerva</t>
  </si>
  <si>
    <t>Celkem za ORJ 0000000600</t>
  </si>
  <si>
    <t>SO - provozní výdaje</t>
  </si>
  <si>
    <t>potřeby pro zkušební komisaře - motorkáře</t>
  </si>
  <si>
    <t>Celkem za ORJ 0000000700</t>
  </si>
  <si>
    <t>Sportovní hala ZŠ Mokropsy - provozní výdaje</t>
  </si>
  <si>
    <t>OON - dohody mimo prac. poměr</t>
  </si>
  <si>
    <t>honoráře</t>
  </si>
  <si>
    <t>DDHM - ostatní vybavení</t>
  </si>
  <si>
    <t>DDHM - sportovní vybavení</t>
  </si>
  <si>
    <t>vodné</t>
  </si>
  <si>
    <t>plyn</t>
  </si>
  <si>
    <t>rezerva</t>
  </si>
  <si>
    <t>elektronická informační tabule</t>
  </si>
  <si>
    <t>zvuk</t>
  </si>
  <si>
    <t>Knihovna - provozní výdaje</t>
  </si>
  <si>
    <t>Ostatní osobní výdaje - dohody</t>
  </si>
  <si>
    <t>Knihy, tisk</t>
  </si>
  <si>
    <t>DDHM - nábytek</t>
  </si>
  <si>
    <t>Nákup zboží k prodeji</t>
  </si>
  <si>
    <t>Nákup materiálu</t>
  </si>
  <si>
    <t>Voda</t>
  </si>
  <si>
    <t>Elektrická energie</t>
  </si>
  <si>
    <t>meziknihovní výpůjčky</t>
  </si>
  <si>
    <t>Nákup ostatních služeb</t>
  </si>
  <si>
    <t>Opravy a udržování</t>
  </si>
  <si>
    <t>Cestovné</t>
  </si>
  <si>
    <t>Pohoštění</t>
  </si>
  <si>
    <t>odměny v soutěžích</t>
  </si>
  <si>
    <t>Kronika - provozní výdaje</t>
  </si>
  <si>
    <t>dohody - kronikářka</t>
  </si>
  <si>
    <t>Kulturní památky - provozní výdaje</t>
  </si>
  <si>
    <t>oprava kapličky</t>
  </si>
  <si>
    <t>alarm kostela</t>
  </si>
  <si>
    <t>IL - provozní výdaje</t>
  </si>
  <si>
    <t>jazyková korektura IL</t>
  </si>
  <si>
    <t>korektorka</t>
  </si>
  <si>
    <t>tisk IL</t>
  </si>
  <si>
    <t>telekomunikace (redaktorka)</t>
  </si>
  <si>
    <t>Nákup ostatních služeb - redaktorka, roznos, grafika</t>
  </si>
  <si>
    <t>Kultura - provozní výdaje</t>
  </si>
  <si>
    <t>honoráře (vč. Bukifestu), OSA</t>
  </si>
  <si>
    <t>Kuturní sál Vráž - povozní výdaje</t>
  </si>
  <si>
    <t>DDHM - technika, mobiliář</t>
  </si>
  <si>
    <t>Drobný hmotný majetek</t>
  </si>
  <si>
    <t>zboží - trička Bukifest</t>
  </si>
  <si>
    <t>Sál Vráž - provozní výdaje</t>
  </si>
  <si>
    <t>elektřina</t>
  </si>
  <si>
    <t>Nájemné</t>
  </si>
  <si>
    <t>nákup ostatních služeb (správce)</t>
  </si>
  <si>
    <t>fond oprav</t>
  </si>
  <si>
    <t>rezerva - opravy a udržování</t>
  </si>
  <si>
    <t>Ostatní záležitosti kultury - provozní výdaje</t>
  </si>
  <si>
    <t>Ostatní osobní výdaje - dohody (lepič plakátů)</t>
  </si>
  <si>
    <t>hororáře, OSA</t>
  </si>
  <si>
    <t>materiál (mapy, cetky...)</t>
  </si>
  <si>
    <t>plyn (hasičárna Černošice)</t>
  </si>
  <si>
    <t>Elektrická energie (hasičárna Černošice)</t>
  </si>
  <si>
    <t>Nájemné - Club kino, další nájmy</t>
  </si>
  <si>
    <t>městské akce (pouť, máje, masopust...)</t>
  </si>
  <si>
    <t>Věcné dary (vítání občánků)</t>
  </si>
  <si>
    <t>granty v kultuře</t>
  </si>
  <si>
    <t>Zájmový fond rady</t>
  </si>
  <si>
    <t>rezerva - pohoštění</t>
  </si>
  <si>
    <t>Mládež - provozní výdaje - granty</t>
  </si>
  <si>
    <t>SK Černošice - příspěvek na stadion</t>
  </si>
  <si>
    <t>Sokol - příspěvek</t>
  </si>
  <si>
    <t>granty po mládež</t>
  </si>
  <si>
    <t>veřejné bruslení</t>
  </si>
  <si>
    <t>OŠKCR - provozní výdaje - platy</t>
  </si>
  <si>
    <t>platy+běžné výdaje</t>
  </si>
  <si>
    <t>OŠKCR - provozní výdaje - sociální zabezpečení</t>
  </si>
  <si>
    <t>pojistné na sociální zabezpečení</t>
  </si>
  <si>
    <t>OŠKCR - provozní výdaje - zdravotní pojištění</t>
  </si>
  <si>
    <t>OŠKCR - provozní výdaje - knihy, tisk</t>
  </si>
  <si>
    <t>tisk</t>
  </si>
  <si>
    <t>OŠKCR - provozní výdaje - školení</t>
  </si>
  <si>
    <t>OŠKCR - provozní výdaje - ostatní služby</t>
  </si>
  <si>
    <t>OŠKCR - provozní výdaje - opravy a udržování</t>
  </si>
  <si>
    <t>OŠKCR - provozní výdaje - cestovné</t>
  </si>
  <si>
    <t>OŠKCR - provozní výdaje - pohoštění</t>
  </si>
  <si>
    <t>Celkem za ORJ 0000000800</t>
  </si>
  <si>
    <t>Splácení úvěru - Husova, Slunečná (refinancovaný)</t>
  </si>
  <si>
    <t>Splácení úvěru - Husova, Slunečná</t>
  </si>
  <si>
    <t>Splácení úvěru - Kladenská</t>
  </si>
  <si>
    <t>Splácení úvěru - MŠ Vápenice</t>
  </si>
  <si>
    <t>Splácení úvěru - hasičárna</t>
  </si>
  <si>
    <t>Splácení úvěru - Velký třesk I. etapa</t>
  </si>
  <si>
    <t>Splácení úvěru - sportovní hala</t>
  </si>
  <si>
    <t>splácení úvěru - sportovní hala</t>
  </si>
  <si>
    <t>Splácení úvěru - Velký třesk II. etapa</t>
  </si>
  <si>
    <t>MŠ Vápenice - provozní příspěvek</t>
  </si>
  <si>
    <t>MŠ Vápenice - provozní příspěvek "na odpisy"</t>
  </si>
  <si>
    <t>MŠ Vápenice - provozní příspěvek - dovybavení</t>
  </si>
  <si>
    <t>MŠ Karlická - provozní příspěvek</t>
  </si>
  <si>
    <t>MŠ Karlická - provozní příspěvek "na odpisy"</t>
  </si>
  <si>
    <t>MŠ Topolská - provozní příspěvek</t>
  </si>
  <si>
    <t>MŠ Topolská - provozní příspěvek "na odpisy"</t>
  </si>
  <si>
    <t>MŠ Topolská - rezerva na platy</t>
  </si>
  <si>
    <t>MŠ Vápenice - kolky pro zápis nového názvu</t>
  </si>
  <si>
    <t>ZŠ - provozní příspěvek</t>
  </si>
  <si>
    <t>ZŠ - provozní příspěvek "na odpisy"</t>
  </si>
  <si>
    <t>ZUŠ - provozní příspěvek</t>
  </si>
  <si>
    <t>ZUŠ - provozní příspěvek "na odpisy"</t>
  </si>
  <si>
    <t>FO - provozní výdaje</t>
  </si>
  <si>
    <t>FO - provozní výdaje - ZOZ a VVÚ</t>
  </si>
  <si>
    <t>ostatní služby - daň. poradce</t>
  </si>
  <si>
    <t>Úroky z úvěru - Husova, Slunečná</t>
  </si>
  <si>
    <t>Úroky z úvěru - Kladenská</t>
  </si>
  <si>
    <t>Úroky z úvěru - MŠ Vápenice</t>
  </si>
  <si>
    <t>Úroky z úvěru - hasičárna</t>
  </si>
  <si>
    <t>Úroky z úvěru - VT I. etapa</t>
  </si>
  <si>
    <t>Úroky z úvěru - sportovní hala</t>
  </si>
  <si>
    <t>Úroky z úvěru - VT II. etapa</t>
  </si>
  <si>
    <t>Příjmy a výdaje z fin. operací - provozní výdaje</t>
  </si>
  <si>
    <t>bankovní poplatky</t>
  </si>
  <si>
    <t>odvod DPH finančnímu úřadu</t>
  </si>
  <si>
    <t>Ostatní činnosti jinde nezařazené - provozní výdaj</t>
  </si>
  <si>
    <t>Kompenzační příspěvek</t>
  </si>
  <si>
    <t>Rezerva všeobecná</t>
  </si>
  <si>
    <t>Rezerva rady</t>
  </si>
  <si>
    <t>Rezerva investiční</t>
  </si>
  <si>
    <t>Celkem za ORJ 0000000900</t>
  </si>
  <si>
    <t>OI - provozní výdaje</t>
  </si>
  <si>
    <t>Pojistné na sociální zabezpečení</t>
  </si>
  <si>
    <t>Pojistné na zdravotní pojištění</t>
  </si>
  <si>
    <t>Telekomunikace</t>
  </si>
  <si>
    <t>Školení</t>
  </si>
  <si>
    <t>služby zpracování dat</t>
  </si>
  <si>
    <t>Programové vybavení</t>
  </si>
  <si>
    <t>OI - investiční výdaje</t>
  </si>
  <si>
    <t>konsolidace zákl. SW</t>
  </si>
  <si>
    <t>zálohovací zařízení</t>
  </si>
  <si>
    <t>Celkem za ORJ 0000001000</t>
  </si>
  <si>
    <t>Silnice - provozní výdaje</t>
  </si>
  <si>
    <t>materiál (cedulky)</t>
  </si>
  <si>
    <t>Opravy a udržování - výtluky</t>
  </si>
  <si>
    <t>Opravy a udržování (dokumentace pro opravy komunikací)</t>
  </si>
  <si>
    <t>Opravy a udržování (pojistné události, mobiliář komunikací)</t>
  </si>
  <si>
    <t>Silnice - investiční výdaje</t>
  </si>
  <si>
    <t>Velký třesk IV</t>
  </si>
  <si>
    <t>dešťová kanalizace Vrážská</t>
  </si>
  <si>
    <t>drobné stavby silnic</t>
  </si>
  <si>
    <t>infrastruktura Na Pískách</t>
  </si>
  <si>
    <t>Chodníky - provozní výdaje</t>
  </si>
  <si>
    <t>Janečková - vratná jistina</t>
  </si>
  <si>
    <t>Chodníky - investiční výdaje</t>
  </si>
  <si>
    <t>Chodník Dobřichovická (Jitřní - Slunečná)</t>
  </si>
  <si>
    <t>Chodník v ul. Zd. Lhoty (Říční - Šeříková)</t>
  </si>
  <si>
    <t>PD, GP</t>
  </si>
  <si>
    <t>Dopravní obslužnost - provozní výdaje</t>
  </si>
  <si>
    <t>údržba zastávek</t>
  </si>
  <si>
    <t>autobusové linky</t>
  </si>
  <si>
    <t>VaK - provozní výdaje</t>
  </si>
  <si>
    <t>Voda - provozní výdaje</t>
  </si>
  <si>
    <t>OON - dohody (dohoda + oprávněná osoba)</t>
  </si>
  <si>
    <t>Ochranné pomůcky</t>
  </si>
  <si>
    <t>prádo, oděv, obuv</t>
  </si>
  <si>
    <t>Voda (PVK)</t>
  </si>
  <si>
    <t>poštovné Aquaconsult</t>
  </si>
  <si>
    <t>Telekomunikace (telemetrie)</t>
  </si>
  <si>
    <t>kontroly tlakových nádob a zařízení na ČOV</t>
  </si>
  <si>
    <t>Nákup ostatních služeb (Aquaconsult)</t>
  </si>
  <si>
    <t>Platby daní a poplatků - odběr podzemních vod</t>
  </si>
  <si>
    <t>Elektrická energie (navýšení pro rok 2014)</t>
  </si>
  <si>
    <t>Voda - investiční výdaje</t>
  </si>
  <si>
    <t>PD a rozpočty na nové stavby</t>
  </si>
  <si>
    <t>vodovod Libušina</t>
  </si>
  <si>
    <t>ČOV - provozní výdaje</t>
  </si>
  <si>
    <t>ČOV- provozní výdaje</t>
  </si>
  <si>
    <t>PHM do dieselagregátu</t>
  </si>
  <si>
    <t>Nákup ostatních služeb (Aquaconsult, odvoz kalů)</t>
  </si>
  <si>
    <t>Platby daní a poplatků - poplatky za vypouštění odpadních vod</t>
  </si>
  <si>
    <t>Opravy a udržování (nahodilé v průběhu roku)</t>
  </si>
  <si>
    <t>Intenzifikace ČOV</t>
  </si>
  <si>
    <t>rekonstrukce ČOV - Provod (smlouva)</t>
  </si>
  <si>
    <t>ČOV - investiční výdaje</t>
  </si>
  <si>
    <t>drobné stavby - TDI, rozpočty, PD, výstavba</t>
  </si>
  <si>
    <t>ZŠ - sportovní hala</t>
  </si>
  <si>
    <t>dostavba sportovní haly</t>
  </si>
  <si>
    <t>úprava zeminy po stavbě</t>
  </si>
  <si>
    <t>ZŠ - přístavba kuchyně a veřejná WC</t>
  </si>
  <si>
    <t>ZŠ - Centrální vchod a šatny</t>
  </si>
  <si>
    <t>ZŠ - přístřešek na kola</t>
  </si>
  <si>
    <t>ZŠ - atletický ovál</t>
  </si>
  <si>
    <t>Základní škola - investiční výdaje</t>
  </si>
  <si>
    <t>Zateplení ZŠ Mokropsy - budova "D"</t>
  </si>
  <si>
    <t>Byty - provozní výdaje</t>
  </si>
  <si>
    <t>Prádlo, oděv, obuv</t>
  </si>
  <si>
    <t>Konzultační a právní služby</t>
  </si>
  <si>
    <t>vratky přeplatků z vyúčtování služeb</t>
  </si>
  <si>
    <t>Nebyty - provozní výdaje</t>
  </si>
  <si>
    <t>Plyn</t>
  </si>
  <si>
    <t>rezerva - el. energie</t>
  </si>
  <si>
    <t>VO - provozní výdaje</t>
  </si>
  <si>
    <t>Nákup ostatních služeb (správa VO)</t>
  </si>
  <si>
    <t>VO - investiční výdaje</t>
  </si>
  <si>
    <t>Rekonstrukce VO Riegrova</t>
  </si>
  <si>
    <t>VO Chebská (Táborská - Kladenská)</t>
  </si>
  <si>
    <t>VO Libušina II. etapa</t>
  </si>
  <si>
    <t>VO Sadová</t>
  </si>
  <si>
    <t>VO Střední II. etapa</t>
  </si>
  <si>
    <t>VO při přeložkách, TDI, PD</t>
  </si>
  <si>
    <t>VO v ul. Dr. Janského</t>
  </si>
  <si>
    <t>Trafostanice - provozní výdaje</t>
  </si>
  <si>
    <t>Územní rozvoj - provozní výdaje</t>
  </si>
  <si>
    <t>Nájemné (Frost Flower, Schytilová, Chaloupková a další)</t>
  </si>
  <si>
    <t>Konz. a právní služby - burzovní a aukční poplatky</t>
  </si>
  <si>
    <t>členské příspěvky - SMO, SMS</t>
  </si>
  <si>
    <t>členské příspěvky - RDB</t>
  </si>
  <si>
    <t>Platby daní a poplatků - daň z převodu nemovitostí</t>
  </si>
  <si>
    <t>Nájemné (Schytilová, Chaloupková - navýšení 2,5x)</t>
  </si>
  <si>
    <t>Územní rozvoj - investiční výdaje</t>
  </si>
  <si>
    <t>nákup pozemnků pod komunikacemi</t>
  </si>
  <si>
    <t>pozemky pod školou - doplatek</t>
  </si>
  <si>
    <t>OISM - provozní výdaje</t>
  </si>
  <si>
    <t>Pojištění - provozní výdaje</t>
  </si>
  <si>
    <t>Povinné pojistné placené zaměstnavatelem - Kooperativa</t>
  </si>
  <si>
    <t>Pojištění majetku města</t>
  </si>
  <si>
    <t>Vyplacená pojistná plnění (3. osobám)</t>
  </si>
  <si>
    <t>Celkem za ORJ 0000001100</t>
  </si>
  <si>
    <t>Silnice - provozní výdaje OTS</t>
  </si>
  <si>
    <t>leasing - přívěs Fliegl</t>
  </si>
  <si>
    <t>Chodníky - provozní výdaje OTS</t>
  </si>
  <si>
    <t>materiál - chodník Střední</t>
  </si>
  <si>
    <t>Značky - provozní výdaje</t>
  </si>
  <si>
    <t>Nákup materiálu (vč. uličních cedulí)</t>
  </si>
  <si>
    <t>Pohřebnictví - provozní výdaje</t>
  </si>
  <si>
    <t>OON - dohody (hrobníci)</t>
  </si>
  <si>
    <t>nájem pozemku (hřbitov Černošice)</t>
  </si>
  <si>
    <t>nájemné pozemku (hřbitov Černošice)</t>
  </si>
  <si>
    <t>nákup ostatních služeb (revitelizace hřbitova)</t>
  </si>
  <si>
    <t>oprava skleněného kolumbária</t>
  </si>
  <si>
    <t>OTS - provozní výdaje</t>
  </si>
  <si>
    <t>OON - dohody (úklid)</t>
  </si>
  <si>
    <t>ochranné nápoje</t>
  </si>
  <si>
    <t>prádlo, oděv, obuv</t>
  </si>
  <si>
    <t>Sběr a svoz KO - provozní výdaje</t>
  </si>
  <si>
    <t>knihy, tisk - časopis Odpady</t>
  </si>
  <si>
    <t>svoz KO - Rumpold, AVE, ATEA</t>
  </si>
  <si>
    <t>Odpady (kontejnery SKO a BIO) - provozní výdaje</t>
  </si>
  <si>
    <t>knihy, tisk - zákon o odpadech</t>
  </si>
  <si>
    <t>Nákup materiálu (koše, sáčky na psí exkrementy)</t>
  </si>
  <si>
    <t>Rekultivace skládky U Dubu - provozní výdaje</t>
  </si>
  <si>
    <t>PD pro rekultivaci skládky U Dubu</t>
  </si>
  <si>
    <t>analýza rizik - rekultivace skládky U Dubu</t>
  </si>
  <si>
    <t>Zeleň - provozní výdaje</t>
  </si>
  <si>
    <t>DDHM - sekačka, křovinořez</t>
  </si>
  <si>
    <t>Nákup materiálu - vč. výsadby u mokropeského nádraží</t>
  </si>
  <si>
    <t>Zeleň - investiční výdaje</t>
  </si>
  <si>
    <t>traktůrek</t>
  </si>
  <si>
    <t>Celkem za ORJ 0000001200</t>
  </si>
  <si>
    <t>Krizové řízení - provozní výdaje</t>
  </si>
  <si>
    <t>Krizové řízení - rezerva</t>
  </si>
  <si>
    <t>Krizová rezerva</t>
  </si>
  <si>
    <t>Hasiči - provozní výdaje</t>
  </si>
  <si>
    <t>plat</t>
  </si>
  <si>
    <t>Pojistné na soc. zabezpečení</t>
  </si>
  <si>
    <t>prádlo, oděv, obuv (výstroj)</t>
  </si>
  <si>
    <t>pojištění</t>
  </si>
  <si>
    <t>konzul. a právní služby, revize</t>
  </si>
  <si>
    <t>údržba a aktualizace systému Fireport</t>
  </si>
  <si>
    <t>Hasiči - investiční výdaje</t>
  </si>
  <si>
    <t>budovy, haly, stavby</t>
  </si>
  <si>
    <t>spoluúčast k dotaci na cisternu CAS 20</t>
  </si>
  <si>
    <t>ÚIA - provozní výdaje</t>
  </si>
  <si>
    <t>ostatní služby - BI</t>
  </si>
  <si>
    <t>členský příspěvek ČIIA</t>
  </si>
  <si>
    <t>Celkem za ORJ 0000001300</t>
  </si>
  <si>
    <t>DPS - provozní výdaje</t>
  </si>
  <si>
    <t>Pojistní na sociální zabezpečení</t>
  </si>
  <si>
    <t>Elektřina</t>
  </si>
  <si>
    <t>Drobný hmotný majetek (pračka)</t>
  </si>
  <si>
    <t>DPS - investiční výdaje</t>
  </si>
  <si>
    <t>nová klubovna, výměna vodoměrů</t>
  </si>
  <si>
    <t>Pečovatelská služba - provozní výdaje</t>
  </si>
  <si>
    <t>dohody - podávání obědů</t>
  </si>
  <si>
    <t>Nákup zboží k prodeji - obědy</t>
  </si>
  <si>
    <t>Dálniční známky (3x)</t>
  </si>
  <si>
    <t>aktivity pro seniory</t>
  </si>
  <si>
    <t>Handicap transport</t>
  </si>
  <si>
    <t>Pohoštění na akce pro seniory</t>
  </si>
  <si>
    <t>Věcné dary</t>
  </si>
  <si>
    <t>sociální granty - neinv. dotace očanským sdružením</t>
  </si>
  <si>
    <t>sociální granty - neinv. dotace církvím</t>
  </si>
  <si>
    <t>rezerva na spoluúčast pro krajskou dotaci</t>
  </si>
  <si>
    <t>Celkem za ORJ 0000001400</t>
  </si>
  <si>
    <t>OSÚ - povozní výdaje</t>
  </si>
  <si>
    <t>OSÚ - provzní výdaje</t>
  </si>
  <si>
    <t>OSÚ - investiční výdaje</t>
  </si>
  <si>
    <t>auto</t>
  </si>
  <si>
    <t>Celkem za ORJ 0000001500</t>
  </si>
  <si>
    <t>OP - provozní výdaje</t>
  </si>
  <si>
    <t>materiál (pokutové bloky)</t>
  </si>
  <si>
    <t>odborné posudky</t>
  </si>
  <si>
    <t>Celkem za ORJ 0000001600</t>
  </si>
  <si>
    <t>MP - provozní výdaje</t>
  </si>
  <si>
    <t>platy zaměstnanců</t>
  </si>
  <si>
    <t>pojistné na zdravotní pojištění</t>
  </si>
  <si>
    <t>2x odkup aut po leasingu</t>
  </si>
  <si>
    <t>elektrická enegrie (včetně kamer)</t>
  </si>
  <si>
    <t>konzult. a právní služby</t>
  </si>
  <si>
    <t>nákup ostatních služeb - atesty radarů, lék. prohlídky, očkování, průkazy</t>
  </si>
  <si>
    <t>MP - útulky pro zvířata</t>
  </si>
  <si>
    <t>útulky pro zvířata</t>
  </si>
  <si>
    <t>MP - investiční výdaje</t>
  </si>
  <si>
    <t>rezerva - auto</t>
  </si>
  <si>
    <t>Celkem za ORJ 0000002000</t>
  </si>
  <si>
    <t>Celkem</t>
  </si>
  <si>
    <t>Souhrnný dotační vztah - výkon st. správy</t>
  </si>
  <si>
    <t>OP - příjmy</t>
  </si>
  <si>
    <t>vstupní vzdělávání</t>
  </si>
  <si>
    <t>OSVZ - příjmy</t>
  </si>
  <si>
    <t>pokuty</t>
  </si>
  <si>
    <t>Recepty na opiáty</t>
  </si>
  <si>
    <t>Státní příspěvek na výkon pěstounské péče</t>
  </si>
  <si>
    <t>OSPOD - dotace</t>
  </si>
  <si>
    <t>Dotace OSPOD</t>
  </si>
  <si>
    <t>OSPOD - příjmy</t>
  </si>
  <si>
    <t>OŽÚ - příjmy</t>
  </si>
  <si>
    <t>správní poplatky</t>
  </si>
  <si>
    <t>Přijaté sankční platby od jiných subjektů - pokuty</t>
  </si>
  <si>
    <t>náhrady nákladů řízení</t>
  </si>
  <si>
    <t>OŽP - příjmy</t>
  </si>
  <si>
    <t>Přijaté sankční platby - ekologické pokuty</t>
  </si>
  <si>
    <t>SO - příjmy</t>
  </si>
  <si>
    <t>správní poplatky - doprava</t>
  </si>
  <si>
    <t>správní poplatky - osobní doklady</t>
  </si>
  <si>
    <t>Přijaté sankční platby - pokuty</t>
  </si>
  <si>
    <t>Sportovní hala ZŠ Mokropsy - příjmy</t>
  </si>
  <si>
    <t>hala - příjmy z pronájmu</t>
  </si>
  <si>
    <t>Knihovna - příjmy</t>
  </si>
  <si>
    <t>příjmy z poskytování výrobků a služeb</t>
  </si>
  <si>
    <t>IL - příjmy - inzerce</t>
  </si>
  <si>
    <t>inzerce v IL</t>
  </si>
  <si>
    <t>Kultura - příjmy</t>
  </si>
  <si>
    <t>Příjmy z poskytování služeb a výrobků (vstupné)</t>
  </si>
  <si>
    <t>Sál Vráž - příjmy</t>
  </si>
  <si>
    <t>Ostatní záležitosti kultury - příjmy</t>
  </si>
  <si>
    <t>DzP FO ze závislé činnosti</t>
  </si>
  <si>
    <t>DzP FO ze SVČ (z přiznání)</t>
  </si>
  <si>
    <t>DzP FO ze SVČ</t>
  </si>
  <si>
    <t>DzP FO z kap. výnosů</t>
  </si>
  <si>
    <t>DzP PO</t>
  </si>
  <si>
    <t>DPH</t>
  </si>
  <si>
    <t>příjem - poplatek za likvidaci komunálního odpadu</t>
  </si>
  <si>
    <t>poplatek za likvidaci komunálního odpadu</t>
  </si>
  <si>
    <t>příjem - poplatek ze psů</t>
  </si>
  <si>
    <t>poplatek ze psů</t>
  </si>
  <si>
    <t>příjem - poplatek z ubytovací kapacity</t>
  </si>
  <si>
    <t>poplatek z ubytovací kapacity</t>
  </si>
  <si>
    <t>příjem - odvod z loterií a podobných her</t>
  </si>
  <si>
    <t>odvod z loterií a podobných her</t>
  </si>
  <si>
    <t>příjem - odvod z výherních hracích přístrojů</t>
  </si>
  <si>
    <t>příjem - odovd z výherních hracích přístrojů</t>
  </si>
  <si>
    <t>správní poplatky - splátkové kalendáře, VHP</t>
  </si>
  <si>
    <t>Daň z nemovitostí</t>
  </si>
  <si>
    <t>ZŠ - příjem</t>
  </si>
  <si>
    <t>náhrada Vonoklasy (ZŠ)</t>
  </si>
  <si>
    <t>peníze z prodeje úřadu v Riegrově</t>
  </si>
  <si>
    <t>Zapojení zůstatku účtu</t>
  </si>
  <si>
    <t>Zapojení zůstatku účtu - investice</t>
  </si>
  <si>
    <t>Úvěr na sportovní halu u ZŠ</t>
  </si>
  <si>
    <t>Úvěr na sportovní halu u ZŠ - dočerpání</t>
  </si>
  <si>
    <t>Příjmy a výdaje z fin. operací - příjmy</t>
  </si>
  <si>
    <t>úroky z BÚ</t>
  </si>
  <si>
    <t>OI - příjmy</t>
  </si>
  <si>
    <t>Příjmy z poskytování služeb - smlouvy na úložiště</t>
  </si>
  <si>
    <t>Poplatek za užívání veřejného prostranství</t>
  </si>
  <si>
    <t>OISM - příjmy</t>
  </si>
  <si>
    <t>Veřejná doprava - příjmy</t>
  </si>
  <si>
    <t>pronájem zastávek</t>
  </si>
  <si>
    <t>Příjmy z poskytování služeb a výrobků - vodné + stočné</t>
  </si>
  <si>
    <t>Voda - příjmy</t>
  </si>
  <si>
    <t>vratka přeplatku - poplatky za odběr podzemních vod</t>
  </si>
  <si>
    <t>ČOV - fekální vozy</t>
  </si>
  <si>
    <t>Kanalizace - příjmy</t>
  </si>
  <si>
    <t>vratka přeplatku - poplatky za vypouštění odpadních vod</t>
  </si>
  <si>
    <t>Byty - příjmy</t>
  </si>
  <si>
    <t>Příjmy z poskytování služeb</t>
  </si>
  <si>
    <t>příjmy z pronájmu ost. nemovitostí</t>
  </si>
  <si>
    <t>doplatky minulých let</t>
  </si>
  <si>
    <t>Nebyty - příjmy</t>
  </si>
  <si>
    <t>příjmy z poskytování služeb</t>
  </si>
  <si>
    <t>příjmy z pronájmu pozemků</t>
  </si>
  <si>
    <t>Příjmy z pronájmu ost. nemovitostí</t>
  </si>
  <si>
    <t>Územní rozvoj - příjmy</t>
  </si>
  <si>
    <t>Územní rozvoj - příjmy z věcných břemen</t>
  </si>
  <si>
    <t>Příjmy z prodeje pozemků</t>
  </si>
  <si>
    <t>Pohřebnictví - příjmy</t>
  </si>
  <si>
    <t>Příjmy z poskytování služeb (pronájmy hrobových míst)</t>
  </si>
  <si>
    <t>OTS - příjmy</t>
  </si>
  <si>
    <t>Odpady (kontejnery SKO a BIO) - příjmy</t>
  </si>
  <si>
    <t>Příjmy z poskytování služeb (kontejnery SKO a bio)</t>
  </si>
  <si>
    <t>Využívání odpadů - příjmy</t>
  </si>
  <si>
    <t>podnikatelé odpady</t>
  </si>
  <si>
    <t>Přijaté nekapitálové příspěvky a náhrady - EKOKOM, Asekol, Elektrowin</t>
  </si>
  <si>
    <t>Hasiči - příjmy</t>
  </si>
  <si>
    <t>prodej LIAZ</t>
  </si>
  <si>
    <t>DPS - příjmy</t>
  </si>
  <si>
    <t>Příjmy z poskytování služeb a výrobků</t>
  </si>
  <si>
    <t>Příjmy z pronájmu</t>
  </si>
  <si>
    <t>Vyúčtování služeb</t>
  </si>
  <si>
    <t>Pečovatelská služba - příjmy</t>
  </si>
  <si>
    <t>Příjmy z prodeje zboží - obědy</t>
  </si>
  <si>
    <t>OSÚ - příjmy</t>
  </si>
  <si>
    <t>přijaté sankční platby</t>
  </si>
  <si>
    <t>pokuty v oblasti dopravy</t>
  </si>
  <si>
    <t>MP - příjmy</t>
  </si>
  <si>
    <t>veřejnoprávní smlouvy - výkon MP</t>
  </si>
  <si>
    <t>Celkem za ORJ 0000</t>
  </si>
  <si>
    <t>Celkem za ORJ 100</t>
  </si>
  <si>
    <t>Celkem za ORJ 300</t>
  </si>
  <si>
    <t>Celkem za ORJ 320</t>
  </si>
  <si>
    <t>Celkem za ORJ 500</t>
  </si>
  <si>
    <t>Celkem za ORJ 600</t>
  </si>
  <si>
    <t>Celkem za ORJ 700</t>
  </si>
  <si>
    <t>Celkem za ORJ 800</t>
  </si>
  <si>
    <t>Celkem za ORJ 900</t>
  </si>
  <si>
    <t>Celkem za ORJ 1000</t>
  </si>
  <si>
    <t>Celkem za ORJ 1100</t>
  </si>
  <si>
    <t>Celkem za ORJ 1200</t>
  </si>
  <si>
    <t>Celkem za ORJ 1300</t>
  </si>
  <si>
    <t>Celkem za ORJ 1400</t>
  </si>
  <si>
    <t>Celkem za ORJ 1500</t>
  </si>
  <si>
    <t>Celkem za ORJ 1600</t>
  </si>
  <si>
    <t>Celkem za ORJ 2000</t>
  </si>
  <si>
    <t>Příjmy v tis. Kč</t>
  </si>
  <si>
    <t>Popis příjmu</t>
  </si>
  <si>
    <t>Výdaje v tis. Kč</t>
  </si>
  <si>
    <t>Popis výdaje</t>
  </si>
  <si>
    <t>PHM (nerozdělené)</t>
  </si>
  <si>
    <t>PHM (samospráva)</t>
  </si>
  <si>
    <t>PHM (státní správa)</t>
  </si>
  <si>
    <t>Celková bilance</t>
  </si>
  <si>
    <t>v tis. Kč</t>
  </si>
  <si>
    <t>řádek</t>
  </si>
  <si>
    <t>Schválený rozpočet 2015</t>
  </si>
  <si>
    <t>Skutečnost 2014</t>
  </si>
  <si>
    <t>změna</t>
  </si>
  <si>
    <t>Celkem výdaje</t>
  </si>
  <si>
    <t>Celkem příjmy</t>
  </si>
  <si>
    <t>Rozpočtové saldo (ř.2 - ř.1)</t>
  </si>
  <si>
    <t>Zapojení dlouhodobého úvěru</t>
  </si>
  <si>
    <t>Splácení úvěrů a půjček</t>
  </si>
  <si>
    <t>Změna stavu účtů</t>
  </si>
  <si>
    <t xml:space="preserve"> - zapojení zůstatku účtu</t>
  </si>
  <si>
    <t xml:space="preserve"> - tržba z prodeje úřadu</t>
  </si>
  <si>
    <t xml:space="preserve"> - Nevyčerpané prostředky SF</t>
  </si>
  <si>
    <t>Celkové náklady (ř.1 + ř.5)</t>
  </si>
  <si>
    <t>Celková zdroje financování (ř.2 + ř.4 + ř.6)</t>
  </si>
  <si>
    <t>Schodek rozpočtu (ř.8 - ř.7)</t>
  </si>
  <si>
    <t>Zapojení úvěru k financování rozpočtového schodku</t>
  </si>
  <si>
    <t>schodek rozpočtu záporný, přebytek v případě kladného čísla</t>
  </si>
  <si>
    <t>Schválený rozpočet 2016</t>
  </si>
  <si>
    <t>SCHVÁLENÝ ROZPOČET PŘÍJMŮ DLE ORJ, ODPA, POL A ORG NA ROK 2016</t>
  </si>
  <si>
    <t>SCHVÁLENÝ ROZPOČET VÝDAJŮ DLE ORJ, ODPA, POL A ORG NA ROK 2016</t>
  </si>
  <si>
    <t>Všeobecný úřad</t>
  </si>
  <si>
    <t>Odbor vnitřních věcí</t>
  </si>
  <si>
    <t>Odbor sociálních věcí a zdravotnictví</t>
  </si>
  <si>
    <t>Oddělení sociálně právní ochrany dětí</t>
  </si>
  <si>
    <t>Odbor obecní živnostenský úřad</t>
  </si>
  <si>
    <t>Odbor životního prostředí</t>
  </si>
  <si>
    <t>Správní odbor</t>
  </si>
  <si>
    <t>Odbor školství, kultury a cestovního ruchu</t>
  </si>
  <si>
    <t>Finanční odbor</t>
  </si>
  <si>
    <t>Odbor informatiky</t>
  </si>
  <si>
    <t>Odbor investic a správy majetku</t>
  </si>
  <si>
    <t>Technické služby</t>
  </si>
  <si>
    <t>Interní audit</t>
  </si>
  <si>
    <t>Dům s pečovatelskou službou</t>
  </si>
  <si>
    <t>Stavební úřad</t>
  </si>
  <si>
    <t>Odbor přestupků</t>
  </si>
  <si>
    <t>Městská policie</t>
  </si>
  <si>
    <t>Zastupitelé</t>
  </si>
  <si>
    <t>Pěstounská péče</t>
  </si>
  <si>
    <t>Odděení sociálně právní ochrany dětí</t>
  </si>
  <si>
    <t>Územní plánování</t>
  </si>
  <si>
    <t>Odbor územního plánování</t>
  </si>
  <si>
    <t>Odbor životního protředí</t>
  </si>
  <si>
    <t>Sportovní hala</t>
  </si>
  <si>
    <t>Knihovna</t>
  </si>
  <si>
    <t>Městská kronika</t>
  </si>
  <si>
    <t>Památky</t>
  </si>
  <si>
    <t>Informační list</t>
  </si>
  <si>
    <t>Kultura (se vstupným)</t>
  </si>
  <si>
    <t>Sál Vráž</t>
  </si>
  <si>
    <t>Kultura (městské akce bez vstupného)</t>
  </si>
  <si>
    <t>Mládež - granty</t>
  </si>
  <si>
    <t>Mateřské školy</t>
  </si>
  <si>
    <t>Základní škola</t>
  </si>
  <si>
    <t>Základní umělecká škola</t>
  </si>
  <si>
    <t xml:space="preserve">Úroky a bankovní poplatky </t>
  </si>
  <si>
    <t>Odvod DPH</t>
  </si>
  <si>
    <t>Rezervy</t>
  </si>
  <si>
    <t>Silnice</t>
  </si>
  <si>
    <t>Chodníky</t>
  </si>
  <si>
    <t>Veřejná autobusová doprava</t>
  </si>
  <si>
    <t>Vodovody</t>
  </si>
  <si>
    <t>Kanalizace, čistírna odpadních vod</t>
  </si>
  <si>
    <t>Základní škola - investice</t>
  </si>
  <si>
    <t>Byty</t>
  </si>
  <si>
    <t>Nebytové prostory</t>
  </si>
  <si>
    <t>Veřejné osvětlení</t>
  </si>
  <si>
    <t>Trafostanice pro ČOV</t>
  </si>
  <si>
    <t>Územní rozvoj</t>
  </si>
  <si>
    <t>Pojištění</t>
  </si>
  <si>
    <t>Značky</t>
  </si>
  <si>
    <t>Hřiště - provozní výdaje</t>
  </si>
  <si>
    <t>Hřiště</t>
  </si>
  <si>
    <t>Pohřebnictví</t>
  </si>
  <si>
    <t>Svoz komunálního odpadu</t>
  </si>
  <si>
    <t>Svoz ostatního odpadu</t>
  </si>
  <si>
    <t>Rekultivace skládky U Dubu</t>
  </si>
  <si>
    <t>Zeleň</t>
  </si>
  <si>
    <t>Odbor technických služeb</t>
  </si>
  <si>
    <t>Krizové řízení (živelní události)</t>
  </si>
  <si>
    <t>Hasiči</t>
  </si>
  <si>
    <t>Útvar interního auditu</t>
  </si>
  <si>
    <t>Pečovatelská služba</t>
  </si>
  <si>
    <t>Péče o seniory - provozní výdaje</t>
  </si>
  <si>
    <t>Kultura (městské akce bez vstupného), granty</t>
  </si>
  <si>
    <t>Péče o seniory, granty</t>
  </si>
  <si>
    <t>Odbor dům s pečovatelskou službou</t>
  </si>
  <si>
    <t>Odbor stavební úřad</t>
  </si>
  <si>
    <t>Dotace</t>
  </si>
  <si>
    <t>Příspěvek na výkon státní správy</t>
  </si>
  <si>
    <t>Pokuty</t>
  </si>
  <si>
    <t>Správní poplatky</t>
  </si>
  <si>
    <t>Pokuty, ostatní příjmy</t>
  </si>
  <si>
    <t>Náklady správního řízení</t>
  </si>
  <si>
    <t>Informační listy</t>
  </si>
  <si>
    <t>Kultura - vstupné</t>
  </si>
  <si>
    <t>Sál Vráž - pronájem</t>
  </si>
  <si>
    <t>Daně a poplatky</t>
  </si>
  <si>
    <t>Úroky</t>
  </si>
  <si>
    <t>Poplatky</t>
  </si>
  <si>
    <t>plánovací smlouvy (příspěvky na infrastrukturu)</t>
  </si>
  <si>
    <t>Svoz ostatních odpadů</t>
  </si>
  <si>
    <t>Využívání odpadů (EKO-KOM)</t>
  </si>
  <si>
    <t>Výkon MP mimo město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</si>
</sst>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#,##0.000"/>
    <numFmt numFmtId="173" formatCode="#,##0.0000"/>
    <numFmt numFmtId="174" formatCode="#,##0.00000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" fontId="14" fillId="33" borderId="13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10" fontId="15" fillId="0" borderId="0" xfId="51" applyNumberFormat="1" applyFont="1" applyFill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166" fontId="9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166" fontId="9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166" fontId="9" fillId="0" borderId="19" xfId="0" applyNumberFormat="1" applyFont="1" applyFill="1" applyBorder="1" applyAlignment="1">
      <alignment horizontal="right" vertical="center"/>
    </xf>
    <xf numFmtId="3" fontId="9" fillId="34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3" fontId="9" fillId="34" borderId="21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166" fontId="9" fillId="0" borderId="22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3" fontId="9" fillId="34" borderId="17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166" fontId="9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1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9" fillId="0" borderId="18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11" fontId="11" fillId="0" borderId="23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11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172" fontId="7" fillId="0" borderId="0" xfId="0" applyNumberFormat="1" applyFont="1" applyAlignment="1">
      <alignment horizontal="right"/>
    </xf>
    <xf numFmtId="172" fontId="6" fillId="0" borderId="10" xfId="0" applyNumberFormat="1" applyFont="1" applyBorder="1" applyAlignment="1">
      <alignment horizontal="right"/>
    </xf>
    <xf numFmtId="3" fontId="1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166" fontId="9" fillId="0" borderId="24" xfId="0" applyNumberFormat="1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y\1%20Moje\Rozpo&#269;et%202016\P&#345;&#237;prava%20rozpo&#269;tu\N&#225;vrhy\2016_n&#225;vrh_fin&#225;l_p&#345;ed_zve&#345;ejn&#283;n&#237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říjmy 2016"/>
      <sheetName val="Výdaje 2016"/>
      <sheetName val="Investice 2016"/>
      <sheetName val="Příjmy 2015"/>
      <sheetName val="Modul1"/>
      <sheetName val="Výdaje 2015"/>
      <sheetName val="Investice staré"/>
    </sheetNames>
    <sheetDataSet>
      <sheetData sheetId="1">
        <row r="224">
          <cell r="I224">
            <v>9399.58</v>
          </cell>
        </row>
      </sheetData>
      <sheetData sheetId="2">
        <row r="826">
          <cell r="I826">
            <v>17007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/>
    <pageSetUpPr fitToPage="1"/>
  </sheetPr>
  <dimension ref="A1:V106"/>
  <sheetViews>
    <sheetView tabSelected="1" zoomScaleSheetLayoutView="75" zoomScalePageLayoutView="0" workbookViewId="0" topLeftCell="A1">
      <selection activeCell="D6" sqref="D6"/>
    </sheetView>
  </sheetViews>
  <sheetFormatPr defaultColWidth="9.00390625" defaultRowHeight="12.75" outlineLevelRow="1"/>
  <cols>
    <col min="1" max="1" width="2.125" style="33" customWidth="1"/>
    <col min="2" max="2" width="5.25390625" style="28" bestFit="1" customWidth="1"/>
    <col min="3" max="3" width="60.375" style="28" customWidth="1"/>
    <col min="4" max="5" width="13.625" style="33" customWidth="1"/>
    <col min="6" max="6" width="13.625" style="91" customWidth="1"/>
    <col min="7" max="7" width="9.625" style="91" customWidth="1"/>
    <col min="8" max="16384" width="9.125" style="33" customWidth="1"/>
  </cols>
  <sheetData>
    <row r="1" spans="2:5" s="24" customFormat="1" ht="15.75">
      <c r="B1" s="23" t="s">
        <v>581</v>
      </c>
      <c r="D1" s="25"/>
      <c r="E1" s="25"/>
    </row>
    <row r="2" spans="2:7" s="24" customFormat="1" ht="15.75">
      <c r="B2" s="23" t="s">
        <v>561</v>
      </c>
      <c r="C2" s="26"/>
      <c r="G2" s="27"/>
    </row>
    <row r="3" spans="3:7" ht="15.75" thickBot="1">
      <c r="C3" s="29"/>
      <c r="D3" s="30"/>
      <c r="E3" s="30"/>
      <c r="F3" s="31"/>
      <c r="G3" s="32"/>
    </row>
    <row r="4" spans="2:7" s="36" customFormat="1" ht="23.25" customHeight="1">
      <c r="B4" s="34"/>
      <c r="C4" s="35"/>
      <c r="D4" s="106" t="s">
        <v>562</v>
      </c>
      <c r="E4" s="106"/>
      <c r="F4" s="106"/>
      <c r="G4" s="107"/>
    </row>
    <row r="5" spans="2:22" s="36" customFormat="1" ht="23.25" customHeight="1">
      <c r="B5" s="37" t="s">
        <v>563</v>
      </c>
      <c r="C5" s="38"/>
      <c r="D5" s="39" t="s">
        <v>581</v>
      </c>
      <c r="E5" s="39" t="s">
        <v>564</v>
      </c>
      <c r="F5" s="39" t="s">
        <v>565</v>
      </c>
      <c r="G5" s="40" t="s">
        <v>566</v>
      </c>
      <c r="J5" s="41"/>
      <c r="K5" s="41"/>
      <c r="U5" s="41"/>
      <c r="V5" s="41"/>
    </row>
    <row r="6" spans="2:22" s="46" customFormat="1" ht="19.5" customHeight="1">
      <c r="B6" s="42">
        <v>1</v>
      </c>
      <c r="C6" s="43" t="s">
        <v>567</v>
      </c>
      <c r="D6" s="44">
        <f>Výdaje!G783</f>
        <v>304460.59</v>
      </c>
      <c r="E6" s="44">
        <v>208472.00999999998</v>
      </c>
      <c r="F6" s="44">
        <v>231214.35</v>
      </c>
      <c r="G6" s="45">
        <f>D6/F6-1</f>
        <v>0.3167893342260115</v>
      </c>
      <c r="I6" s="47"/>
      <c r="J6" s="47"/>
      <c r="K6" s="47"/>
      <c r="U6" s="47"/>
      <c r="V6" s="47"/>
    </row>
    <row r="7" spans="2:7" s="46" customFormat="1" ht="19.5" customHeight="1">
      <c r="B7" s="42">
        <v>2</v>
      </c>
      <c r="C7" s="48" t="s">
        <v>568</v>
      </c>
      <c r="D7" s="44">
        <f>Příjmy!G212</f>
        <v>237988.82</v>
      </c>
      <c r="E7" s="44">
        <v>216079.43</v>
      </c>
      <c r="F7" s="44">
        <v>269775.22</v>
      </c>
      <c r="G7" s="45">
        <f>D7/F7-1</f>
        <v>-0.11782549931754283</v>
      </c>
    </row>
    <row r="8" spans="2:7" s="46" customFormat="1" ht="19.5" customHeight="1" thickBot="1">
      <c r="B8" s="49">
        <v>3</v>
      </c>
      <c r="C8" s="50" t="s">
        <v>569</v>
      </c>
      <c r="D8" s="51">
        <f>D7-D6</f>
        <v>-66471.77000000002</v>
      </c>
      <c r="E8" s="51">
        <f>E7-E6</f>
        <v>7607.420000000013</v>
      </c>
      <c r="F8" s="51">
        <f>F7-F6</f>
        <v>38560.869999999966</v>
      </c>
      <c r="G8" s="52"/>
    </row>
    <row r="9" spans="2:7" s="46" customFormat="1" ht="19.5" customHeight="1" thickBot="1">
      <c r="B9" s="53"/>
      <c r="C9" s="54"/>
      <c r="D9" s="55"/>
      <c r="E9" s="55"/>
      <c r="F9" s="55"/>
      <c r="G9" s="56"/>
    </row>
    <row r="10" spans="2:7" s="46" customFormat="1" ht="19.5" customHeight="1">
      <c r="B10" s="57">
        <v>4</v>
      </c>
      <c r="C10" s="58" t="s">
        <v>570</v>
      </c>
      <c r="D10" s="59">
        <f>Příjmy!G226</f>
        <v>9000</v>
      </c>
      <c r="E10" s="59">
        <v>0</v>
      </c>
      <c r="F10" s="60">
        <v>10862.301</v>
      </c>
      <c r="G10" s="61">
        <f>D10/F10-1</f>
        <v>-0.17144627091442222</v>
      </c>
    </row>
    <row r="11" spans="2:9" s="46" customFormat="1" ht="19.5" customHeight="1" collapsed="1">
      <c r="B11" s="42">
        <v>5</v>
      </c>
      <c r="C11" s="43" t="s">
        <v>571</v>
      </c>
      <c r="D11" s="62">
        <f>Výdaje!G799</f>
        <v>16299</v>
      </c>
      <c r="E11" s="62">
        <f>'[1]Výdaje 2016'!I826</f>
        <v>17007</v>
      </c>
      <c r="F11" s="63">
        <v>16236.486</v>
      </c>
      <c r="G11" s="45">
        <f>D11/F11-1</f>
        <v>0.003850217343826623</v>
      </c>
      <c r="H11" s="47"/>
      <c r="I11" s="47"/>
    </row>
    <row r="12" spans="2:7" s="46" customFormat="1" ht="19.5" customHeight="1" hidden="1" outlineLevel="1">
      <c r="B12" s="42"/>
      <c r="C12" s="43"/>
      <c r="D12" s="63"/>
      <c r="E12" s="63"/>
      <c r="F12" s="63"/>
      <c r="G12" s="45"/>
    </row>
    <row r="13" spans="2:7" s="46" customFormat="1" ht="19.5" customHeight="1" hidden="1" outlineLevel="1">
      <c r="B13" s="42"/>
      <c r="C13" s="43"/>
      <c r="D13" s="63"/>
      <c r="E13" s="63"/>
      <c r="F13" s="63"/>
      <c r="G13" s="45"/>
    </row>
    <row r="14" spans="2:7" s="46" customFormat="1" ht="19.5" customHeight="1" hidden="1" outlineLevel="1">
      <c r="B14" s="42"/>
      <c r="C14" s="43"/>
      <c r="D14" s="63"/>
      <c r="E14" s="63"/>
      <c r="F14" s="63"/>
      <c r="G14" s="45"/>
    </row>
    <row r="15" spans="2:7" s="46" customFormat="1" ht="19.5" customHeight="1" hidden="1" outlineLevel="1">
      <c r="B15" s="42"/>
      <c r="C15" s="43"/>
      <c r="D15" s="63"/>
      <c r="E15" s="63"/>
      <c r="F15" s="63"/>
      <c r="G15" s="45"/>
    </row>
    <row r="16" spans="2:7" s="46" customFormat="1" ht="19.5" customHeight="1" hidden="1" outlineLevel="1">
      <c r="B16" s="42"/>
      <c r="C16" s="43"/>
      <c r="D16" s="63"/>
      <c r="E16" s="63"/>
      <c r="F16" s="63"/>
      <c r="G16" s="45"/>
    </row>
    <row r="17" spans="2:7" s="46" customFormat="1" ht="19.5" customHeight="1" hidden="1" outlineLevel="1">
      <c r="B17" s="42"/>
      <c r="C17" s="43"/>
      <c r="D17" s="63"/>
      <c r="E17" s="63"/>
      <c r="F17" s="63"/>
      <c r="G17" s="45"/>
    </row>
    <row r="18" spans="2:7" s="46" customFormat="1" ht="19.5" customHeight="1" hidden="1" outlineLevel="1">
      <c r="B18" s="42"/>
      <c r="C18" s="43"/>
      <c r="D18" s="63"/>
      <c r="E18" s="63"/>
      <c r="F18" s="63"/>
      <c r="G18" s="45"/>
    </row>
    <row r="19" spans="2:9" s="46" customFormat="1" ht="19.5" customHeight="1">
      <c r="B19" s="42">
        <v>6</v>
      </c>
      <c r="C19" s="43" t="s">
        <v>572</v>
      </c>
      <c r="D19" s="62">
        <f>SUM(D20:D23)</f>
        <v>73770.76000000001</v>
      </c>
      <c r="E19" s="62">
        <f>SUM(E20:E23)</f>
        <v>9399.58</v>
      </c>
      <c r="F19" s="63">
        <f>SUM(F20:F23)</f>
        <v>-33186.685</v>
      </c>
      <c r="G19" s="45">
        <f>D19/F19-1</f>
        <v>-3.2229023477337377</v>
      </c>
      <c r="I19" s="64"/>
    </row>
    <row r="20" spans="2:7" s="46" customFormat="1" ht="19.5" customHeight="1">
      <c r="B20" s="42"/>
      <c r="C20" s="43" t="s">
        <v>573</v>
      </c>
      <c r="D20" s="62">
        <f>Příjmy!G224+Příjmy!G225</f>
        <v>60550.76</v>
      </c>
      <c r="E20" s="62">
        <f>'[1]Příjmy 2016'!I224</f>
        <v>9399.58</v>
      </c>
      <c r="F20" s="63">
        <v>-33186.685</v>
      </c>
      <c r="G20" s="45"/>
    </row>
    <row r="21" spans="2:7" s="46" customFormat="1" ht="19.5" customHeight="1" outlineLevel="1">
      <c r="B21" s="42"/>
      <c r="C21" s="43" t="s">
        <v>574</v>
      </c>
      <c r="D21" s="63">
        <f>Příjmy!G223</f>
        <v>13220</v>
      </c>
      <c r="E21" s="63">
        <v>0</v>
      </c>
      <c r="F21" s="63">
        <v>0</v>
      </c>
      <c r="G21" s="45"/>
    </row>
    <row r="22" spans="2:7" s="46" customFormat="1" ht="19.5" customHeight="1" outlineLevel="1">
      <c r="B22" s="65"/>
      <c r="C22" s="66" t="s">
        <v>575</v>
      </c>
      <c r="D22" s="67">
        <v>0</v>
      </c>
      <c r="E22" s="67">
        <v>0</v>
      </c>
      <c r="F22" s="68">
        <v>0</v>
      </c>
      <c r="G22" s="69"/>
    </row>
    <row r="23" spans="2:7" s="46" customFormat="1" ht="19.5" customHeight="1" outlineLevel="1" thickBot="1">
      <c r="B23" s="49"/>
      <c r="C23" s="70"/>
      <c r="D23" s="71">
        <v>0</v>
      </c>
      <c r="E23" s="71">
        <v>0</v>
      </c>
      <c r="F23" s="51">
        <v>0</v>
      </c>
      <c r="G23" s="52"/>
    </row>
    <row r="24" spans="2:7" s="46" customFormat="1" ht="19.5" customHeight="1" thickBot="1">
      <c r="B24" s="102"/>
      <c r="C24" s="103"/>
      <c r="D24" s="104"/>
      <c r="E24" s="104"/>
      <c r="F24" s="104"/>
      <c r="G24" s="105"/>
    </row>
    <row r="25" spans="2:7" s="46" customFormat="1" ht="19.5" customHeight="1">
      <c r="B25" s="57">
        <v>7</v>
      </c>
      <c r="C25" s="72" t="s">
        <v>576</v>
      </c>
      <c r="D25" s="59">
        <f>D6+D11</f>
        <v>320759.59</v>
      </c>
      <c r="E25" s="59">
        <f>E6+E11</f>
        <v>225479.00999999998</v>
      </c>
      <c r="F25" s="59">
        <f>F6+F11</f>
        <v>247450.836</v>
      </c>
      <c r="G25" s="61">
        <f>D25/F25-1</f>
        <v>0.29625583483581375</v>
      </c>
    </row>
    <row r="26" spans="2:7" s="46" customFormat="1" ht="19.5" customHeight="1" thickBot="1">
      <c r="B26" s="49">
        <v>8</v>
      </c>
      <c r="C26" s="70" t="s">
        <v>577</v>
      </c>
      <c r="D26" s="51">
        <f>D7+D10+D19</f>
        <v>320759.58</v>
      </c>
      <c r="E26" s="51">
        <f>E7+E10+E19</f>
        <v>225479.00999999998</v>
      </c>
      <c r="F26" s="51">
        <f>F7+F10+F19</f>
        <v>247450.83599999995</v>
      </c>
      <c r="G26" s="73">
        <f>D26/F26-1</f>
        <v>0.29625579442374605</v>
      </c>
    </row>
    <row r="27" spans="2:7" s="46" customFormat="1" ht="19.5" customHeight="1" thickBot="1">
      <c r="B27" s="74"/>
      <c r="C27" s="75"/>
      <c r="D27" s="94"/>
      <c r="E27" s="76"/>
      <c r="F27" s="77"/>
      <c r="G27" s="78"/>
    </row>
    <row r="28" spans="2:12" s="46" customFormat="1" ht="19.5" customHeight="1">
      <c r="B28" s="57">
        <v>9</v>
      </c>
      <c r="C28" s="72" t="s">
        <v>578</v>
      </c>
      <c r="D28" s="79">
        <f>D26-D25</f>
        <v>-0.010000000009313226</v>
      </c>
      <c r="E28" s="79">
        <f>E26-E25</f>
        <v>0</v>
      </c>
      <c r="F28" s="79">
        <f>F26-F25</f>
        <v>0</v>
      </c>
      <c r="G28" s="80"/>
      <c r="I28" s="81" t="s">
        <v>580</v>
      </c>
      <c r="J28" s="82"/>
      <c r="K28" s="82"/>
      <c r="L28" s="82"/>
    </row>
    <row r="29" spans="2:12" s="46" customFormat="1" ht="19.5" customHeight="1" thickBot="1">
      <c r="B29" s="49">
        <v>10</v>
      </c>
      <c r="C29" s="70" t="s">
        <v>579</v>
      </c>
      <c r="D29" s="83">
        <f>-D28</f>
        <v>0.010000000009313226</v>
      </c>
      <c r="E29" s="83">
        <f>-E28</f>
        <v>0</v>
      </c>
      <c r="F29" s="83">
        <f>-F28</f>
        <v>0</v>
      </c>
      <c r="G29" s="80"/>
      <c r="I29" s="82"/>
      <c r="J29" s="82"/>
      <c r="K29" s="82"/>
      <c r="L29" s="82"/>
    </row>
    <row r="30" spans="2:12" s="46" customFormat="1" ht="19.5" customHeight="1">
      <c r="B30" s="74"/>
      <c r="C30" s="75"/>
      <c r="D30" s="76"/>
      <c r="E30" s="76"/>
      <c r="F30" s="77"/>
      <c r="G30" s="78"/>
      <c r="I30" s="82"/>
      <c r="J30" s="82"/>
      <c r="K30" s="82"/>
      <c r="L30" s="82"/>
    </row>
    <row r="31" spans="2:12" s="46" customFormat="1" ht="19.5" customHeight="1">
      <c r="B31" s="74"/>
      <c r="C31" s="75"/>
      <c r="D31" s="76"/>
      <c r="E31" s="76"/>
      <c r="F31" s="77"/>
      <c r="G31" s="78"/>
      <c r="I31" s="82"/>
      <c r="J31" s="82"/>
      <c r="K31" s="82"/>
      <c r="L31" s="82"/>
    </row>
    <row r="32" spans="1:12" s="46" customFormat="1" ht="19.5" customHeight="1" thickBot="1">
      <c r="A32" s="84"/>
      <c r="B32" s="85"/>
      <c r="C32" s="86"/>
      <c r="D32" s="87"/>
      <c r="E32" s="87"/>
      <c r="F32" s="88"/>
      <c r="G32" s="89"/>
      <c r="I32" s="82"/>
      <c r="J32" s="82"/>
      <c r="K32" s="82"/>
      <c r="L32" s="82"/>
    </row>
    <row r="33" spans="2:12" s="46" customFormat="1" ht="19.5" customHeight="1">
      <c r="B33" s="74"/>
      <c r="C33" s="75"/>
      <c r="D33" s="76"/>
      <c r="E33" s="76"/>
      <c r="F33" s="77"/>
      <c r="G33" s="78"/>
      <c r="I33" s="82"/>
      <c r="J33" s="82"/>
      <c r="K33" s="82"/>
      <c r="L33" s="82"/>
    </row>
    <row r="34" spans="2:7" s="46" customFormat="1" ht="19.5" customHeight="1">
      <c r="B34" s="74"/>
      <c r="C34" s="81"/>
      <c r="D34" s="76"/>
      <c r="E34" s="76"/>
      <c r="F34" s="77"/>
      <c r="G34" s="78"/>
    </row>
    <row r="35" spans="2:7" s="46" customFormat="1" ht="19.5" customHeight="1">
      <c r="B35" s="74"/>
      <c r="C35" s="81"/>
      <c r="D35" s="76"/>
      <c r="E35" s="76"/>
      <c r="F35" s="77"/>
      <c r="G35" s="78"/>
    </row>
    <row r="36" spans="2:7" s="46" customFormat="1" ht="19.5" customHeight="1">
      <c r="B36" s="74"/>
      <c r="C36" s="74"/>
      <c r="F36" s="77"/>
      <c r="G36" s="78"/>
    </row>
    <row r="37" spans="2:7" s="46" customFormat="1" ht="19.5" customHeight="1">
      <c r="B37" s="74"/>
      <c r="C37" s="81"/>
      <c r="F37" s="90"/>
      <c r="G37" s="78"/>
    </row>
    <row r="38" spans="2:7" s="46" customFormat="1" ht="19.5" customHeight="1">
      <c r="B38" s="74"/>
      <c r="C38" s="74"/>
      <c r="F38" s="90"/>
      <c r="G38" s="78"/>
    </row>
    <row r="39" spans="2:7" s="46" customFormat="1" ht="19.5" customHeight="1">
      <c r="B39" s="74"/>
      <c r="C39" s="74"/>
      <c r="F39" s="90"/>
      <c r="G39" s="78"/>
    </row>
    <row r="40" spans="2:7" s="46" customFormat="1" ht="19.5" customHeight="1">
      <c r="B40" s="74"/>
      <c r="C40" s="74"/>
      <c r="F40" s="90"/>
      <c r="G40" s="78"/>
    </row>
    <row r="41" spans="2:7" s="46" customFormat="1" ht="19.5" customHeight="1">
      <c r="B41" s="74"/>
      <c r="C41" s="74"/>
      <c r="F41" s="90"/>
      <c r="G41" s="78"/>
    </row>
    <row r="42" spans="2:7" s="46" customFormat="1" ht="19.5" customHeight="1">
      <c r="B42" s="74"/>
      <c r="C42" s="74"/>
      <c r="F42" s="90"/>
      <c r="G42" s="78"/>
    </row>
    <row r="43" spans="2:7" s="46" customFormat="1" ht="19.5" customHeight="1">
      <c r="B43" s="74"/>
      <c r="C43" s="74"/>
      <c r="F43" s="78"/>
      <c r="G43" s="78"/>
    </row>
    <row r="44" spans="2:7" s="46" customFormat="1" ht="19.5" customHeight="1">
      <c r="B44" s="74"/>
      <c r="C44" s="74"/>
      <c r="F44" s="78"/>
      <c r="G44" s="78"/>
    </row>
    <row r="45" spans="2:7" s="46" customFormat="1" ht="19.5" customHeight="1">
      <c r="B45" s="74"/>
      <c r="C45" s="74"/>
      <c r="F45" s="78"/>
      <c r="G45" s="78"/>
    </row>
    <row r="46" spans="2:7" s="46" customFormat="1" ht="19.5" customHeight="1">
      <c r="B46" s="74"/>
      <c r="C46" s="74"/>
      <c r="F46" s="78"/>
      <c r="G46" s="78"/>
    </row>
    <row r="47" spans="2:7" s="46" customFormat="1" ht="19.5" customHeight="1">
      <c r="B47" s="74"/>
      <c r="C47" s="74"/>
      <c r="F47" s="78"/>
      <c r="G47" s="78"/>
    </row>
    <row r="48" spans="2:7" s="46" customFormat="1" ht="19.5" customHeight="1">
      <c r="B48" s="74"/>
      <c r="C48" s="74"/>
      <c r="F48" s="78"/>
      <c r="G48" s="78"/>
    </row>
    <row r="49" spans="2:7" s="46" customFormat="1" ht="19.5" customHeight="1">
      <c r="B49" s="74"/>
      <c r="C49" s="74"/>
      <c r="F49" s="78"/>
      <c r="G49" s="78"/>
    </row>
    <row r="50" spans="2:7" s="46" customFormat="1" ht="19.5" customHeight="1">
      <c r="B50" s="74"/>
      <c r="C50" s="74"/>
      <c r="F50" s="78"/>
      <c r="G50" s="78"/>
    </row>
    <row r="51" spans="2:7" s="46" customFormat="1" ht="19.5" customHeight="1">
      <c r="B51" s="74"/>
      <c r="C51" s="74"/>
      <c r="F51" s="78"/>
      <c r="G51" s="78"/>
    </row>
    <row r="52" spans="2:7" s="46" customFormat="1" ht="19.5" customHeight="1">
      <c r="B52" s="74"/>
      <c r="C52" s="74"/>
      <c r="F52" s="78"/>
      <c r="G52" s="78"/>
    </row>
    <row r="53" spans="2:7" s="46" customFormat="1" ht="19.5" customHeight="1">
      <c r="B53" s="74"/>
      <c r="C53" s="74"/>
      <c r="F53" s="78"/>
      <c r="G53" s="78"/>
    </row>
    <row r="54" spans="2:7" s="46" customFormat="1" ht="19.5" customHeight="1">
      <c r="B54" s="74"/>
      <c r="C54" s="74"/>
      <c r="F54" s="78"/>
      <c r="G54" s="78"/>
    </row>
    <row r="55" spans="2:7" s="46" customFormat="1" ht="19.5" customHeight="1">
      <c r="B55" s="74"/>
      <c r="C55" s="74"/>
      <c r="F55" s="78"/>
      <c r="G55" s="78"/>
    </row>
    <row r="56" spans="2:7" s="46" customFormat="1" ht="19.5" customHeight="1">
      <c r="B56" s="74"/>
      <c r="C56" s="74"/>
      <c r="F56" s="78"/>
      <c r="G56" s="78"/>
    </row>
    <row r="57" spans="2:7" s="46" customFormat="1" ht="19.5" customHeight="1">
      <c r="B57" s="74"/>
      <c r="C57" s="74"/>
      <c r="F57" s="78"/>
      <c r="G57" s="78"/>
    </row>
    <row r="58" spans="2:7" s="46" customFormat="1" ht="19.5" customHeight="1">
      <c r="B58" s="74"/>
      <c r="C58" s="74"/>
      <c r="F58" s="78"/>
      <c r="G58" s="78"/>
    </row>
    <row r="59" spans="2:7" s="46" customFormat="1" ht="19.5" customHeight="1">
      <c r="B59" s="74"/>
      <c r="C59" s="74"/>
      <c r="F59" s="78"/>
      <c r="G59" s="78"/>
    </row>
    <row r="60" spans="2:7" s="46" customFormat="1" ht="19.5" customHeight="1">
      <c r="B60" s="74"/>
      <c r="C60" s="74"/>
      <c r="F60" s="78"/>
      <c r="G60" s="78"/>
    </row>
    <row r="61" spans="2:7" s="46" customFormat="1" ht="19.5" customHeight="1">
      <c r="B61" s="74"/>
      <c r="C61" s="74"/>
      <c r="F61" s="78"/>
      <c r="G61" s="78"/>
    </row>
    <row r="62" spans="2:7" s="46" customFormat="1" ht="19.5" customHeight="1">
      <c r="B62" s="74"/>
      <c r="C62" s="74"/>
      <c r="F62" s="78"/>
      <c r="G62" s="78"/>
    </row>
    <row r="63" spans="2:7" s="46" customFormat="1" ht="19.5" customHeight="1">
      <c r="B63" s="74"/>
      <c r="C63" s="74"/>
      <c r="F63" s="78"/>
      <c r="G63" s="78"/>
    </row>
    <row r="64" spans="2:7" s="46" customFormat="1" ht="19.5" customHeight="1">
      <c r="B64" s="74"/>
      <c r="C64" s="74"/>
      <c r="F64" s="78"/>
      <c r="G64" s="78"/>
    </row>
    <row r="65" spans="2:7" s="46" customFormat="1" ht="19.5" customHeight="1">
      <c r="B65" s="74"/>
      <c r="C65" s="74"/>
      <c r="F65" s="78"/>
      <c r="G65" s="78"/>
    </row>
    <row r="66" spans="2:7" s="46" customFormat="1" ht="19.5" customHeight="1">
      <c r="B66" s="74"/>
      <c r="C66" s="74"/>
      <c r="F66" s="78"/>
      <c r="G66" s="78"/>
    </row>
    <row r="67" spans="2:7" s="46" customFormat="1" ht="19.5" customHeight="1">
      <c r="B67" s="74"/>
      <c r="C67" s="74"/>
      <c r="F67" s="78"/>
      <c r="G67" s="78"/>
    </row>
    <row r="68" spans="2:7" s="46" customFormat="1" ht="19.5" customHeight="1">
      <c r="B68" s="74"/>
      <c r="C68" s="74"/>
      <c r="F68" s="78"/>
      <c r="G68" s="78"/>
    </row>
    <row r="69" spans="2:7" s="46" customFormat="1" ht="19.5" customHeight="1">
      <c r="B69" s="74"/>
      <c r="C69" s="74"/>
      <c r="F69" s="78"/>
      <c r="G69" s="78"/>
    </row>
    <row r="70" spans="2:7" s="46" customFormat="1" ht="19.5" customHeight="1">
      <c r="B70" s="74"/>
      <c r="C70" s="74"/>
      <c r="F70" s="78"/>
      <c r="G70" s="78"/>
    </row>
    <row r="71" spans="2:7" s="46" customFormat="1" ht="19.5" customHeight="1">
      <c r="B71" s="74"/>
      <c r="C71" s="74"/>
      <c r="F71" s="78"/>
      <c r="G71" s="78"/>
    </row>
    <row r="72" spans="2:7" s="46" customFormat="1" ht="19.5" customHeight="1">
      <c r="B72" s="74"/>
      <c r="C72" s="74"/>
      <c r="F72" s="78"/>
      <c r="G72" s="78"/>
    </row>
    <row r="73" spans="2:7" s="46" customFormat="1" ht="19.5" customHeight="1">
      <c r="B73" s="74"/>
      <c r="C73" s="74"/>
      <c r="F73" s="78"/>
      <c r="G73" s="78"/>
    </row>
    <row r="74" spans="2:7" s="46" customFormat="1" ht="19.5" customHeight="1">
      <c r="B74" s="74"/>
      <c r="C74" s="74"/>
      <c r="F74" s="78"/>
      <c r="G74" s="78"/>
    </row>
    <row r="75" spans="2:7" s="46" customFormat="1" ht="19.5" customHeight="1">
      <c r="B75" s="74"/>
      <c r="C75" s="74"/>
      <c r="F75" s="78"/>
      <c r="G75" s="78"/>
    </row>
    <row r="76" spans="2:7" s="46" customFormat="1" ht="19.5" customHeight="1">
      <c r="B76" s="74"/>
      <c r="C76" s="74"/>
      <c r="F76" s="78"/>
      <c r="G76" s="78"/>
    </row>
    <row r="77" spans="2:7" s="46" customFormat="1" ht="19.5" customHeight="1">
      <c r="B77" s="74"/>
      <c r="C77" s="74"/>
      <c r="F77" s="78"/>
      <c r="G77" s="78"/>
    </row>
    <row r="78" spans="2:7" s="46" customFormat="1" ht="19.5" customHeight="1">
      <c r="B78" s="74"/>
      <c r="C78" s="74"/>
      <c r="F78" s="78"/>
      <c r="G78" s="78"/>
    </row>
    <row r="79" spans="2:7" s="46" customFormat="1" ht="19.5" customHeight="1">
      <c r="B79" s="74"/>
      <c r="C79" s="74"/>
      <c r="F79" s="78"/>
      <c r="G79" s="78"/>
    </row>
    <row r="80" spans="2:7" s="46" customFormat="1" ht="19.5" customHeight="1">
      <c r="B80" s="74"/>
      <c r="C80" s="74"/>
      <c r="F80" s="78"/>
      <c r="G80" s="78"/>
    </row>
    <row r="81" spans="2:7" s="46" customFormat="1" ht="19.5" customHeight="1">
      <c r="B81" s="74"/>
      <c r="C81" s="74"/>
      <c r="F81" s="78"/>
      <c r="G81" s="78"/>
    </row>
    <row r="82" spans="2:7" s="46" customFormat="1" ht="19.5" customHeight="1">
      <c r="B82" s="74"/>
      <c r="C82" s="74"/>
      <c r="F82" s="78"/>
      <c r="G82" s="78"/>
    </row>
    <row r="83" spans="2:7" s="46" customFormat="1" ht="19.5" customHeight="1">
      <c r="B83" s="74"/>
      <c r="C83" s="74"/>
      <c r="F83" s="78"/>
      <c r="G83" s="78"/>
    </row>
    <row r="84" spans="2:7" s="46" customFormat="1" ht="19.5" customHeight="1">
      <c r="B84" s="74"/>
      <c r="C84" s="74"/>
      <c r="F84" s="78"/>
      <c r="G84" s="78"/>
    </row>
    <row r="85" spans="2:7" s="46" customFormat="1" ht="19.5" customHeight="1">
      <c r="B85" s="74"/>
      <c r="C85" s="74"/>
      <c r="F85" s="78"/>
      <c r="G85" s="78"/>
    </row>
    <row r="86" spans="2:7" s="46" customFormat="1" ht="19.5" customHeight="1">
      <c r="B86" s="74"/>
      <c r="C86" s="74"/>
      <c r="F86" s="78"/>
      <c r="G86" s="78"/>
    </row>
    <row r="87" spans="2:7" s="46" customFormat="1" ht="19.5" customHeight="1">
      <c r="B87" s="74"/>
      <c r="C87" s="74"/>
      <c r="F87" s="78"/>
      <c r="G87" s="78"/>
    </row>
    <row r="88" spans="2:7" s="46" customFormat="1" ht="19.5" customHeight="1">
      <c r="B88" s="74"/>
      <c r="C88" s="74"/>
      <c r="F88" s="78"/>
      <c r="G88" s="78"/>
    </row>
    <row r="89" spans="2:7" s="46" customFormat="1" ht="19.5" customHeight="1">
      <c r="B89" s="74"/>
      <c r="C89" s="74"/>
      <c r="F89" s="78"/>
      <c r="G89" s="78"/>
    </row>
    <row r="90" spans="2:7" s="46" customFormat="1" ht="19.5" customHeight="1">
      <c r="B90" s="74"/>
      <c r="C90" s="74"/>
      <c r="F90" s="78"/>
      <c r="G90" s="78"/>
    </row>
    <row r="91" spans="2:7" s="46" customFormat="1" ht="19.5" customHeight="1">
      <c r="B91" s="74"/>
      <c r="C91" s="74"/>
      <c r="F91" s="78"/>
      <c r="G91" s="78"/>
    </row>
    <row r="92" spans="2:7" s="46" customFormat="1" ht="19.5" customHeight="1">
      <c r="B92" s="74"/>
      <c r="C92" s="74"/>
      <c r="F92" s="78"/>
      <c r="G92" s="78"/>
    </row>
    <row r="93" spans="2:7" s="46" customFormat="1" ht="19.5" customHeight="1">
      <c r="B93" s="74"/>
      <c r="C93" s="74"/>
      <c r="F93" s="78"/>
      <c r="G93" s="78"/>
    </row>
    <row r="94" spans="2:7" s="46" customFormat="1" ht="19.5" customHeight="1">
      <c r="B94" s="74"/>
      <c r="C94" s="74"/>
      <c r="F94" s="78"/>
      <c r="G94" s="78"/>
    </row>
    <row r="95" spans="2:7" s="46" customFormat="1" ht="19.5" customHeight="1">
      <c r="B95" s="74"/>
      <c r="C95" s="74"/>
      <c r="F95" s="78"/>
      <c r="G95" s="78"/>
    </row>
    <row r="96" spans="2:7" s="46" customFormat="1" ht="19.5" customHeight="1">
      <c r="B96" s="74"/>
      <c r="C96" s="74"/>
      <c r="F96" s="78"/>
      <c r="G96" s="78"/>
    </row>
    <row r="97" spans="2:7" s="46" customFormat="1" ht="19.5" customHeight="1">
      <c r="B97" s="74"/>
      <c r="C97" s="74"/>
      <c r="F97" s="78"/>
      <c r="G97" s="78"/>
    </row>
    <row r="98" spans="2:7" s="46" customFormat="1" ht="19.5" customHeight="1">
      <c r="B98" s="74"/>
      <c r="C98" s="74"/>
      <c r="F98" s="78"/>
      <c r="G98" s="78"/>
    </row>
    <row r="99" spans="2:7" s="46" customFormat="1" ht="19.5" customHeight="1">
      <c r="B99" s="74"/>
      <c r="C99" s="74"/>
      <c r="F99" s="78"/>
      <c r="G99" s="78"/>
    </row>
    <row r="100" spans="2:7" s="46" customFormat="1" ht="19.5" customHeight="1">
      <c r="B100" s="74"/>
      <c r="C100" s="74"/>
      <c r="F100" s="78"/>
      <c r="G100" s="78"/>
    </row>
    <row r="101" spans="2:7" s="46" customFormat="1" ht="19.5" customHeight="1">
      <c r="B101" s="74"/>
      <c r="C101" s="74"/>
      <c r="F101" s="78"/>
      <c r="G101" s="78"/>
    </row>
    <row r="102" spans="2:7" s="46" customFormat="1" ht="19.5" customHeight="1">
      <c r="B102" s="74"/>
      <c r="C102" s="74"/>
      <c r="F102" s="78"/>
      <c r="G102" s="78"/>
    </row>
    <row r="103" spans="2:7" s="46" customFormat="1" ht="19.5" customHeight="1">
      <c r="B103" s="74"/>
      <c r="C103" s="74"/>
      <c r="F103" s="78"/>
      <c r="G103" s="78"/>
    </row>
    <row r="104" spans="2:7" s="46" customFormat="1" ht="19.5" customHeight="1">
      <c r="B104" s="74"/>
      <c r="C104" s="74"/>
      <c r="F104" s="78"/>
      <c r="G104" s="78"/>
    </row>
    <row r="105" spans="2:7" s="46" customFormat="1" ht="19.5" customHeight="1">
      <c r="B105" s="74"/>
      <c r="C105" s="74"/>
      <c r="F105" s="78"/>
      <c r="G105" s="78"/>
    </row>
    <row r="106" spans="2:7" s="46" customFormat="1" ht="19.5" customHeight="1">
      <c r="B106" s="74"/>
      <c r="C106" s="74"/>
      <c r="F106" s="78"/>
      <c r="G106" s="78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1">
    <mergeCell ref="D4:G4"/>
  </mergeCells>
  <conditionalFormatting sqref="G7:G26">
    <cfRule type="cellIs" priority="2" dxfId="2" operator="greaterThan" stopIfTrue="1">
      <formula>0.01</formula>
    </cfRule>
  </conditionalFormatting>
  <conditionalFormatting sqref="G6">
    <cfRule type="cellIs" priority="1" dxfId="2" operator="greaterThan" stopIfTrue="1">
      <formula>0.01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theme="9" tint="0.39998000860214233"/>
  </sheetPr>
  <dimension ref="A2:G227"/>
  <sheetViews>
    <sheetView zoomScalePageLayoutView="0" workbookViewId="0" topLeftCell="A1">
      <selection activeCell="K1" sqref="K1"/>
    </sheetView>
  </sheetViews>
  <sheetFormatPr defaultColWidth="9.00390625" defaultRowHeight="12.75" outlineLevelRow="2"/>
  <cols>
    <col min="1" max="1" width="6.375" style="0" customWidth="1"/>
    <col min="2" max="2" width="35.25390625" style="2" bestFit="1" customWidth="1"/>
    <col min="3" max="3" width="6.125" style="2" bestFit="1" customWidth="1"/>
    <col min="4" max="4" width="6.125" style="1" bestFit="1" customWidth="1"/>
    <col min="5" max="5" width="12.125" style="1" bestFit="1" customWidth="1"/>
    <col min="6" max="6" width="52.125" style="1" bestFit="1" customWidth="1"/>
    <col min="7" max="7" width="16.875" style="1" bestFit="1" customWidth="1"/>
    <col min="8" max="8" width="9.125" style="1" customWidth="1"/>
    <col min="9" max="9" width="12.75390625" style="1" bestFit="1" customWidth="1"/>
    <col min="10" max="11" width="12.75390625" style="0" bestFit="1" customWidth="1"/>
  </cols>
  <sheetData>
    <row r="2" spans="1:7" ht="20.25">
      <c r="A2" s="108" t="s">
        <v>582</v>
      </c>
      <c r="B2" s="108"/>
      <c r="C2" s="108"/>
      <c r="D2" s="108"/>
      <c r="E2" s="108"/>
      <c r="F2" s="108"/>
      <c r="G2" s="108"/>
    </row>
    <row r="4" spans="1:7" ht="12.75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5" t="s">
        <v>555</v>
      </c>
      <c r="G4" s="5" t="s">
        <v>554</v>
      </c>
    </row>
    <row r="6" spans="1:7" ht="13.5" outlineLevel="2" thickBot="1">
      <c r="A6" s="7">
        <v>0</v>
      </c>
      <c r="B6" s="6" t="s">
        <v>436</v>
      </c>
      <c r="C6" s="7">
        <v>0</v>
      </c>
      <c r="D6" s="7">
        <v>4112</v>
      </c>
      <c r="E6" s="19">
        <v>6171000000000</v>
      </c>
      <c r="F6" s="8" t="s">
        <v>436</v>
      </c>
      <c r="G6" s="9">
        <v>51218.5</v>
      </c>
    </row>
    <row r="7" spans="1:7" ht="12.75" outlineLevel="1">
      <c r="A7" s="13"/>
      <c r="B7" s="14" t="s">
        <v>19</v>
      </c>
      <c r="C7" s="15">
        <v>0</v>
      </c>
      <c r="D7" s="16"/>
      <c r="E7" s="20"/>
      <c r="F7" s="17" t="s">
        <v>653</v>
      </c>
      <c r="G7" s="18">
        <f>SUM(G6)</f>
        <v>51218.5</v>
      </c>
    </row>
    <row r="8" ht="12.75" outlineLevel="1">
      <c r="E8" s="21"/>
    </row>
    <row r="9" spans="1:7" ht="12.75">
      <c r="A9" s="3"/>
      <c r="B9" s="10" t="s">
        <v>537</v>
      </c>
      <c r="C9" s="4"/>
      <c r="D9" s="5"/>
      <c r="E9" s="22"/>
      <c r="F9" s="11" t="s">
        <v>584</v>
      </c>
      <c r="G9" s="12">
        <f>SUM(G7)</f>
        <v>51218.5</v>
      </c>
    </row>
    <row r="10" ht="12.75">
      <c r="E10" s="21"/>
    </row>
    <row r="11" ht="12.75">
      <c r="E11" s="21"/>
    </row>
    <row r="12" spans="1:7" ht="13.5" outlineLevel="2" thickBot="1">
      <c r="A12" s="7">
        <v>100</v>
      </c>
      <c r="B12" s="6" t="s">
        <v>76</v>
      </c>
      <c r="C12" s="7">
        <v>6171</v>
      </c>
      <c r="D12" s="7">
        <v>2111</v>
      </c>
      <c r="E12" s="19">
        <v>6171010000003</v>
      </c>
      <c r="F12" s="8" t="s">
        <v>438</v>
      </c>
      <c r="G12" s="9">
        <v>12</v>
      </c>
    </row>
    <row r="13" spans="1:7" ht="12.75" outlineLevel="1">
      <c r="A13" s="13"/>
      <c r="B13" s="14" t="s">
        <v>19</v>
      </c>
      <c r="C13" s="15">
        <v>6171</v>
      </c>
      <c r="D13" s="16"/>
      <c r="E13" s="20"/>
      <c r="F13" s="17" t="s">
        <v>585</v>
      </c>
      <c r="G13" s="18">
        <f>SUM(G12:G12)</f>
        <v>12</v>
      </c>
    </row>
    <row r="14" ht="12.75" outlineLevel="1">
      <c r="E14" s="21"/>
    </row>
    <row r="15" spans="1:7" ht="12.75">
      <c r="A15" s="3"/>
      <c r="B15" s="10" t="s">
        <v>538</v>
      </c>
      <c r="C15" s="4"/>
      <c r="D15" s="5"/>
      <c r="E15" s="22"/>
      <c r="F15" s="11" t="s">
        <v>585</v>
      </c>
      <c r="G15" s="12">
        <f>SUM(G13)</f>
        <v>12</v>
      </c>
    </row>
    <row r="16" ht="12.75">
      <c r="E16" s="21"/>
    </row>
    <row r="17" ht="12.75">
      <c r="E17" s="21"/>
    </row>
    <row r="18" spans="1:7" ht="12.75" outlineLevel="2">
      <c r="A18" s="7">
        <v>300</v>
      </c>
      <c r="B18" s="6" t="s">
        <v>439</v>
      </c>
      <c r="C18" s="7">
        <v>6171</v>
      </c>
      <c r="D18" s="7">
        <v>2212</v>
      </c>
      <c r="E18" s="19">
        <v>6171030000000</v>
      </c>
      <c r="F18" s="8" t="s">
        <v>440</v>
      </c>
      <c r="G18" s="9">
        <v>10</v>
      </c>
    </row>
    <row r="19" spans="1:7" ht="13.5" outlineLevel="2" thickBot="1">
      <c r="A19" s="7">
        <v>300</v>
      </c>
      <c r="B19" s="6" t="s">
        <v>439</v>
      </c>
      <c r="C19" s="7">
        <v>6171</v>
      </c>
      <c r="D19" s="7">
        <v>2329</v>
      </c>
      <c r="E19" s="19">
        <v>6171030000000</v>
      </c>
      <c r="F19" s="8" t="s">
        <v>441</v>
      </c>
      <c r="G19" s="9">
        <v>5</v>
      </c>
    </row>
    <row r="20" spans="1:7" ht="12.75" outlineLevel="1">
      <c r="A20" s="13"/>
      <c r="B20" s="14" t="s">
        <v>19</v>
      </c>
      <c r="C20" s="15">
        <v>6171</v>
      </c>
      <c r="D20" s="16"/>
      <c r="E20" s="20"/>
      <c r="F20" s="17" t="s">
        <v>586</v>
      </c>
      <c r="G20" s="18">
        <f>SUM(G18:G19)</f>
        <v>15</v>
      </c>
    </row>
    <row r="21" ht="12.75" outlineLevel="1">
      <c r="E21" s="21"/>
    </row>
    <row r="22" spans="1:7" ht="12.75">
      <c r="A22" s="3"/>
      <c r="B22" s="10" t="s">
        <v>539</v>
      </c>
      <c r="C22" s="4"/>
      <c r="D22" s="5"/>
      <c r="E22" s="22"/>
      <c r="F22" s="11" t="s">
        <v>586</v>
      </c>
      <c r="G22" s="12">
        <f>SUM(G20)</f>
        <v>15</v>
      </c>
    </row>
    <row r="23" ht="12.75">
      <c r="E23" s="21"/>
    </row>
    <row r="24" ht="12.75">
      <c r="E24" s="21"/>
    </row>
    <row r="25" spans="1:7" ht="12.75" outlineLevel="2">
      <c r="A25" s="7">
        <v>320</v>
      </c>
      <c r="B25" s="6" t="s">
        <v>442</v>
      </c>
      <c r="C25" s="7">
        <v>0</v>
      </c>
      <c r="D25" s="7">
        <v>4116</v>
      </c>
      <c r="E25" s="19">
        <v>4339000000000</v>
      </c>
      <c r="F25" s="8" t="s">
        <v>442</v>
      </c>
      <c r="G25" s="9">
        <v>3516</v>
      </c>
    </row>
    <row r="26" spans="1:7" ht="13.5" outlineLevel="2" thickBot="1">
      <c r="A26" s="7">
        <v>320</v>
      </c>
      <c r="B26" s="6" t="s">
        <v>443</v>
      </c>
      <c r="C26" s="7">
        <v>0</v>
      </c>
      <c r="D26" s="7">
        <v>4116</v>
      </c>
      <c r="E26" s="19">
        <v>6171032000000</v>
      </c>
      <c r="F26" s="8" t="s">
        <v>444</v>
      </c>
      <c r="G26" s="9">
        <v>22450.5</v>
      </c>
    </row>
    <row r="27" spans="1:7" ht="12.75" outlineLevel="1">
      <c r="A27" s="13"/>
      <c r="B27" s="14" t="s">
        <v>19</v>
      </c>
      <c r="C27" s="15">
        <v>0</v>
      </c>
      <c r="D27" s="16"/>
      <c r="E27" s="20"/>
      <c r="F27" s="17" t="s">
        <v>652</v>
      </c>
      <c r="G27" s="18">
        <f>SUM(G25:G26)</f>
        <v>25966.5</v>
      </c>
    </row>
    <row r="28" ht="12.75" outlineLevel="1">
      <c r="E28" s="21"/>
    </row>
    <row r="29" spans="1:7" ht="13.5" outlineLevel="2" thickBot="1">
      <c r="A29" s="7">
        <v>320</v>
      </c>
      <c r="B29" s="6" t="s">
        <v>445</v>
      </c>
      <c r="C29" s="7">
        <v>6171</v>
      </c>
      <c r="D29" s="7">
        <v>2212</v>
      </c>
      <c r="E29" s="19">
        <v>6171032000000</v>
      </c>
      <c r="F29" s="8" t="s">
        <v>440</v>
      </c>
      <c r="G29" s="9">
        <v>10</v>
      </c>
    </row>
    <row r="30" spans="1:7" ht="12.75" outlineLevel="1">
      <c r="A30" s="13"/>
      <c r="B30" s="14" t="s">
        <v>19</v>
      </c>
      <c r="C30" s="15">
        <v>6171</v>
      </c>
      <c r="D30" s="16"/>
      <c r="E30" s="20"/>
      <c r="F30" s="17" t="s">
        <v>654</v>
      </c>
      <c r="G30" s="18">
        <f>SUM(G29)</f>
        <v>10</v>
      </c>
    </row>
    <row r="31" ht="12.75" outlineLevel="1">
      <c r="E31" s="21"/>
    </row>
    <row r="32" spans="1:7" ht="12.75">
      <c r="A32" s="3"/>
      <c r="B32" s="10" t="s">
        <v>540</v>
      </c>
      <c r="C32" s="4"/>
      <c r="D32" s="5"/>
      <c r="E32" s="22"/>
      <c r="F32" s="11" t="s">
        <v>587</v>
      </c>
      <c r="G32" s="12">
        <f>SUM(G30,G27)</f>
        <v>25976.5</v>
      </c>
    </row>
    <row r="33" ht="12.75">
      <c r="E33" s="21"/>
    </row>
    <row r="34" ht="12.75">
      <c r="E34" s="21"/>
    </row>
    <row r="35" spans="1:7" ht="13.5" outlineLevel="2" thickBot="1">
      <c r="A35" s="7">
        <v>500</v>
      </c>
      <c r="B35" s="6" t="s">
        <v>446</v>
      </c>
      <c r="C35" s="7">
        <v>0</v>
      </c>
      <c r="D35" s="7">
        <v>1361</v>
      </c>
      <c r="E35" s="19">
        <v>6171050000000</v>
      </c>
      <c r="F35" s="8" t="s">
        <v>447</v>
      </c>
      <c r="G35" s="9">
        <v>1600</v>
      </c>
    </row>
    <row r="36" spans="1:7" ht="12.75" outlineLevel="1">
      <c r="A36" s="13"/>
      <c r="B36" s="14" t="s">
        <v>19</v>
      </c>
      <c r="C36" s="15">
        <v>0</v>
      </c>
      <c r="D36" s="16"/>
      <c r="E36" s="20"/>
      <c r="F36" s="17" t="s">
        <v>655</v>
      </c>
      <c r="G36" s="18">
        <f>SUM(G35)</f>
        <v>1600</v>
      </c>
    </row>
    <row r="37" ht="12.75" outlineLevel="1">
      <c r="E37" s="21"/>
    </row>
    <row r="38" spans="1:7" ht="13.5" outlineLevel="2" thickBot="1">
      <c r="A38" s="7">
        <v>500</v>
      </c>
      <c r="B38" s="6" t="s">
        <v>446</v>
      </c>
      <c r="C38" s="7">
        <v>2169</v>
      </c>
      <c r="D38" s="7">
        <v>2212</v>
      </c>
      <c r="E38" s="19">
        <v>2169000000000</v>
      </c>
      <c r="F38" s="8" t="s">
        <v>448</v>
      </c>
      <c r="G38" s="9">
        <v>250</v>
      </c>
    </row>
    <row r="39" spans="1:7" ht="12.75" outlineLevel="1">
      <c r="A39" s="13"/>
      <c r="B39" s="14" t="s">
        <v>19</v>
      </c>
      <c r="C39" s="15">
        <v>2169</v>
      </c>
      <c r="D39" s="16"/>
      <c r="E39" s="20"/>
      <c r="F39" s="17" t="s">
        <v>654</v>
      </c>
      <c r="G39" s="18">
        <f>SUM(G38:G38)</f>
        <v>250</v>
      </c>
    </row>
    <row r="40" ht="12.75" outlineLevel="1">
      <c r="E40" s="21"/>
    </row>
    <row r="41" spans="1:7" ht="13.5" outlineLevel="2" thickBot="1">
      <c r="A41" s="7">
        <v>500</v>
      </c>
      <c r="B41" s="6" t="s">
        <v>446</v>
      </c>
      <c r="C41" s="7">
        <v>6171</v>
      </c>
      <c r="D41" s="7">
        <v>2324</v>
      </c>
      <c r="E41" s="19">
        <v>6171050000000</v>
      </c>
      <c r="F41" s="8" t="s">
        <v>449</v>
      </c>
      <c r="G41" s="9">
        <v>40</v>
      </c>
    </row>
    <row r="42" spans="1:7" ht="12.75" outlineLevel="1">
      <c r="A42" s="13"/>
      <c r="B42" s="14" t="s">
        <v>19</v>
      </c>
      <c r="C42" s="15">
        <v>6171</v>
      </c>
      <c r="D42" s="16"/>
      <c r="E42" s="20"/>
      <c r="F42" s="17" t="s">
        <v>657</v>
      </c>
      <c r="G42" s="18">
        <f>SUM(G41)</f>
        <v>40</v>
      </c>
    </row>
    <row r="43" ht="12.75" outlineLevel="1">
      <c r="E43" s="21"/>
    </row>
    <row r="44" spans="1:7" ht="12.75">
      <c r="A44" s="3"/>
      <c r="B44" s="10" t="s">
        <v>541</v>
      </c>
      <c r="C44" s="4"/>
      <c r="D44" s="5"/>
      <c r="E44" s="22"/>
      <c r="F44" s="11" t="s">
        <v>588</v>
      </c>
      <c r="G44" s="12">
        <f>SUM(G42,G39,G36)</f>
        <v>1890</v>
      </c>
    </row>
    <row r="45" ht="12.75">
      <c r="E45" s="21"/>
    </row>
    <row r="46" ht="12.75">
      <c r="E46" s="21"/>
    </row>
    <row r="47" spans="1:7" ht="13.5" outlineLevel="2" thickBot="1">
      <c r="A47" s="7">
        <v>600</v>
      </c>
      <c r="B47" s="6" t="s">
        <v>450</v>
      </c>
      <c r="C47" s="7">
        <v>0</v>
      </c>
      <c r="D47" s="7">
        <v>1361</v>
      </c>
      <c r="E47" s="19">
        <v>6171060000000</v>
      </c>
      <c r="F47" s="8" t="s">
        <v>447</v>
      </c>
      <c r="G47" s="9">
        <v>450</v>
      </c>
    </row>
    <row r="48" spans="1:7" ht="12.75" outlineLevel="1">
      <c r="A48" s="13"/>
      <c r="B48" s="14" t="s">
        <v>19</v>
      </c>
      <c r="C48" s="15">
        <v>0</v>
      </c>
      <c r="D48" s="16"/>
      <c r="E48" s="20"/>
      <c r="F48" s="17" t="s">
        <v>655</v>
      </c>
      <c r="G48" s="18">
        <f>SUM(G47)</f>
        <v>450</v>
      </c>
    </row>
    <row r="49" ht="12.75" outlineLevel="1">
      <c r="E49" s="21"/>
    </row>
    <row r="50" spans="1:7" ht="13.5" outlineLevel="2" thickBot="1">
      <c r="A50" s="7">
        <v>600</v>
      </c>
      <c r="B50" s="6" t="s">
        <v>450</v>
      </c>
      <c r="C50" s="7">
        <v>3769</v>
      </c>
      <c r="D50" s="7">
        <v>2212</v>
      </c>
      <c r="E50" s="19">
        <v>3769000000000</v>
      </c>
      <c r="F50" s="8" t="s">
        <v>451</v>
      </c>
      <c r="G50" s="9">
        <v>300</v>
      </c>
    </row>
    <row r="51" spans="1:7" ht="12.75" outlineLevel="1">
      <c r="A51" s="13"/>
      <c r="B51" s="14" t="s">
        <v>19</v>
      </c>
      <c r="C51" s="15">
        <v>3769</v>
      </c>
      <c r="D51" s="16"/>
      <c r="E51" s="20"/>
      <c r="F51" s="17" t="s">
        <v>654</v>
      </c>
      <c r="G51" s="18">
        <f>SUM(G50:G50)</f>
        <v>300</v>
      </c>
    </row>
    <row r="52" ht="12.75" outlineLevel="1">
      <c r="E52" s="21"/>
    </row>
    <row r="53" spans="1:7" ht="13.5" outlineLevel="2" thickBot="1">
      <c r="A53" s="7">
        <v>600</v>
      </c>
      <c r="B53" s="6" t="s">
        <v>450</v>
      </c>
      <c r="C53" s="7">
        <v>6171</v>
      </c>
      <c r="D53" s="7">
        <v>2324</v>
      </c>
      <c r="E53" s="19">
        <v>6171060000000</v>
      </c>
      <c r="F53" s="8" t="s">
        <v>449</v>
      </c>
      <c r="G53" s="9">
        <v>20</v>
      </c>
    </row>
    <row r="54" spans="1:7" ht="12.75" outlineLevel="1">
      <c r="A54" s="13"/>
      <c r="B54" s="14" t="s">
        <v>19</v>
      </c>
      <c r="C54" s="15">
        <v>6171</v>
      </c>
      <c r="D54" s="16"/>
      <c r="E54" s="20"/>
      <c r="F54" s="17" t="s">
        <v>657</v>
      </c>
      <c r="G54" s="18">
        <f>SUM(G53)</f>
        <v>20</v>
      </c>
    </row>
    <row r="55" ht="12.75" outlineLevel="1">
      <c r="E55" s="21"/>
    </row>
    <row r="56" spans="1:7" ht="12.75">
      <c r="A56" s="3"/>
      <c r="B56" s="10" t="s">
        <v>542</v>
      </c>
      <c r="C56" s="4"/>
      <c r="D56" s="5"/>
      <c r="E56" s="22"/>
      <c r="F56" s="11" t="s">
        <v>589</v>
      </c>
      <c r="G56" s="12">
        <f>SUM(G54,G51,G48)</f>
        <v>770</v>
      </c>
    </row>
    <row r="57" ht="12.75">
      <c r="E57" s="21"/>
    </row>
    <row r="58" ht="12.75">
      <c r="E58" s="21"/>
    </row>
    <row r="59" spans="1:7" ht="12.75" outlineLevel="2">
      <c r="A59" s="7">
        <v>700</v>
      </c>
      <c r="B59" s="6" t="s">
        <v>452</v>
      </c>
      <c r="C59" s="7">
        <v>0</v>
      </c>
      <c r="D59" s="7">
        <v>1361</v>
      </c>
      <c r="E59" s="19">
        <v>6171070000000</v>
      </c>
      <c r="F59" s="8" t="s">
        <v>453</v>
      </c>
      <c r="G59" s="9">
        <v>19500</v>
      </c>
    </row>
    <row r="60" spans="1:7" ht="13.5" outlineLevel="2" thickBot="1">
      <c r="A60" s="7">
        <v>700</v>
      </c>
      <c r="B60" s="6" t="s">
        <v>452</v>
      </c>
      <c r="C60" s="7">
        <v>0</v>
      </c>
      <c r="D60" s="7">
        <v>1361</v>
      </c>
      <c r="E60" s="19">
        <v>6171070000000</v>
      </c>
      <c r="F60" s="8" t="s">
        <v>454</v>
      </c>
      <c r="G60" s="9">
        <v>5500</v>
      </c>
    </row>
    <row r="61" spans="1:7" ht="12.75" outlineLevel="1">
      <c r="A61" s="13"/>
      <c r="B61" s="14" t="s">
        <v>19</v>
      </c>
      <c r="C61" s="15">
        <v>0</v>
      </c>
      <c r="D61" s="16"/>
      <c r="E61" s="20"/>
      <c r="F61" s="17" t="s">
        <v>655</v>
      </c>
      <c r="G61" s="18">
        <f>SUM(G59:G60)</f>
        <v>25000</v>
      </c>
    </row>
    <row r="62" ht="12.75" outlineLevel="1">
      <c r="E62" s="21"/>
    </row>
    <row r="63" spans="1:7" ht="13.5" outlineLevel="2" thickBot="1">
      <c r="A63" s="7">
        <v>700</v>
      </c>
      <c r="B63" s="6" t="s">
        <v>452</v>
      </c>
      <c r="C63" s="7">
        <v>6171</v>
      </c>
      <c r="D63" s="7">
        <v>2212</v>
      </c>
      <c r="E63" s="19">
        <v>6171070000000</v>
      </c>
      <c r="F63" s="8" t="s">
        <v>455</v>
      </c>
      <c r="G63" s="9">
        <v>200</v>
      </c>
    </row>
    <row r="64" spans="1:7" ht="12.75" outlineLevel="1">
      <c r="A64" s="13"/>
      <c r="B64" s="14" t="s">
        <v>19</v>
      </c>
      <c r="C64" s="15">
        <v>6171</v>
      </c>
      <c r="D64" s="16"/>
      <c r="E64" s="20"/>
      <c r="F64" s="17" t="s">
        <v>654</v>
      </c>
      <c r="G64" s="18">
        <f>SUM(G63)</f>
        <v>200</v>
      </c>
    </row>
    <row r="65" ht="12.75" outlineLevel="1">
      <c r="E65" s="21"/>
    </row>
    <row r="66" spans="1:7" ht="12.75">
      <c r="A66" s="3"/>
      <c r="B66" s="10" t="s">
        <v>543</v>
      </c>
      <c r="C66" s="4"/>
      <c r="D66" s="5"/>
      <c r="E66" s="22"/>
      <c r="F66" s="11" t="s">
        <v>590</v>
      </c>
      <c r="G66" s="12">
        <f>SUM(G64,G61)</f>
        <v>25200</v>
      </c>
    </row>
    <row r="67" ht="12.75">
      <c r="E67" s="21"/>
    </row>
    <row r="68" ht="12.75">
      <c r="E68" s="21"/>
    </row>
    <row r="69" spans="1:7" ht="13.5" outlineLevel="2" thickBot="1">
      <c r="A69" s="7">
        <v>800</v>
      </c>
      <c r="B69" s="6" t="s">
        <v>456</v>
      </c>
      <c r="C69" s="7">
        <v>3113</v>
      </c>
      <c r="D69" s="7">
        <v>2132</v>
      </c>
      <c r="E69" s="19">
        <v>919</v>
      </c>
      <c r="F69" s="8" t="s">
        <v>457</v>
      </c>
      <c r="G69" s="9">
        <v>420</v>
      </c>
    </row>
    <row r="70" spans="1:7" ht="12.75" outlineLevel="1">
      <c r="A70" s="13"/>
      <c r="B70" s="14" t="s">
        <v>19</v>
      </c>
      <c r="C70" s="15">
        <v>3113</v>
      </c>
      <c r="D70" s="16"/>
      <c r="E70" s="20"/>
      <c r="F70" s="17" t="s">
        <v>607</v>
      </c>
      <c r="G70" s="18">
        <f>SUM(G69)</f>
        <v>420</v>
      </c>
    </row>
    <row r="71" ht="12.75" outlineLevel="1">
      <c r="E71" s="21"/>
    </row>
    <row r="72" spans="1:7" ht="13.5" outlineLevel="2" thickBot="1">
      <c r="A72" s="7">
        <v>800</v>
      </c>
      <c r="B72" s="6" t="s">
        <v>458</v>
      </c>
      <c r="C72" s="7">
        <v>3314</v>
      </c>
      <c r="D72" s="7">
        <v>2111</v>
      </c>
      <c r="E72" s="19">
        <v>3314000000000</v>
      </c>
      <c r="F72" s="8" t="s">
        <v>459</v>
      </c>
      <c r="G72" s="9">
        <v>50</v>
      </c>
    </row>
    <row r="73" spans="1:7" ht="12.75" outlineLevel="1">
      <c r="A73" s="13"/>
      <c r="B73" s="14" t="s">
        <v>19</v>
      </c>
      <c r="C73" s="15">
        <v>3314</v>
      </c>
      <c r="D73" s="16"/>
      <c r="E73" s="20"/>
      <c r="F73" s="17" t="s">
        <v>608</v>
      </c>
      <c r="G73" s="18">
        <f>SUM(G72)</f>
        <v>50</v>
      </c>
    </row>
    <row r="74" ht="12.75" outlineLevel="1">
      <c r="E74" s="21"/>
    </row>
    <row r="75" spans="1:7" ht="13.5" outlineLevel="2" thickBot="1">
      <c r="A75" s="7">
        <v>800</v>
      </c>
      <c r="B75" s="6" t="s">
        <v>460</v>
      </c>
      <c r="C75" s="7">
        <v>3349</v>
      </c>
      <c r="D75" s="7">
        <v>2111</v>
      </c>
      <c r="E75" s="19">
        <v>3349000000000</v>
      </c>
      <c r="F75" s="8" t="s">
        <v>461</v>
      </c>
      <c r="G75" s="9">
        <v>450</v>
      </c>
    </row>
    <row r="76" spans="1:7" ht="12.75" outlineLevel="1">
      <c r="A76" s="13"/>
      <c r="B76" s="14" t="s">
        <v>19</v>
      </c>
      <c r="C76" s="15">
        <v>3349</v>
      </c>
      <c r="D76" s="16"/>
      <c r="E76" s="20"/>
      <c r="F76" s="17" t="s">
        <v>658</v>
      </c>
      <c r="G76" s="18">
        <f>SUM(G75)</f>
        <v>450</v>
      </c>
    </row>
    <row r="77" ht="12.75" outlineLevel="1">
      <c r="E77" s="21"/>
    </row>
    <row r="78" spans="1:7" ht="13.5" outlineLevel="2" thickBot="1">
      <c r="A78" s="7">
        <v>800</v>
      </c>
      <c r="B78" s="6" t="s">
        <v>462</v>
      </c>
      <c r="C78" s="7">
        <v>3392</v>
      </c>
      <c r="D78" s="7">
        <v>2111</v>
      </c>
      <c r="E78" s="19">
        <v>3392000000000</v>
      </c>
      <c r="F78" s="8" t="s">
        <v>463</v>
      </c>
      <c r="G78" s="9">
        <v>210</v>
      </c>
    </row>
    <row r="79" spans="1:7" ht="12.75" outlineLevel="1">
      <c r="A79" s="13"/>
      <c r="B79" s="14" t="s">
        <v>19</v>
      </c>
      <c r="C79" s="15">
        <v>3392</v>
      </c>
      <c r="D79" s="16"/>
      <c r="E79" s="20"/>
      <c r="F79" s="17" t="s">
        <v>659</v>
      </c>
      <c r="G79" s="18">
        <f>SUM(G78)</f>
        <v>210</v>
      </c>
    </row>
    <row r="80" spans="1:7" ht="12.75" outlineLevel="1">
      <c r="A80" s="7"/>
      <c r="B80" s="6"/>
      <c r="C80" s="7"/>
      <c r="D80" s="7"/>
      <c r="E80" s="19"/>
      <c r="F80" s="8"/>
      <c r="G80" s="9"/>
    </row>
    <row r="81" spans="1:7" ht="13.5" outlineLevel="2" thickBot="1">
      <c r="A81" s="7">
        <v>800</v>
      </c>
      <c r="B81" s="6" t="s">
        <v>464</v>
      </c>
      <c r="C81" s="7">
        <v>3392</v>
      </c>
      <c r="D81" s="7">
        <v>2132</v>
      </c>
      <c r="E81" s="19">
        <v>889</v>
      </c>
      <c r="F81" s="8" t="s">
        <v>660</v>
      </c>
      <c r="G81" s="9">
        <v>180</v>
      </c>
    </row>
    <row r="82" spans="1:7" ht="12.75" outlineLevel="1">
      <c r="A82" s="13"/>
      <c r="B82" s="14" t="s">
        <v>19</v>
      </c>
      <c r="C82" s="15">
        <v>3392</v>
      </c>
      <c r="D82" s="16"/>
      <c r="E82" s="20"/>
      <c r="F82" s="17" t="s">
        <v>613</v>
      </c>
      <c r="G82" s="18">
        <f>SUM(G81)</f>
        <v>180</v>
      </c>
    </row>
    <row r="83" ht="12.75" outlineLevel="1">
      <c r="E83" s="21"/>
    </row>
    <row r="84" spans="1:7" ht="13.5" outlineLevel="2" thickBot="1">
      <c r="A84" s="7">
        <v>800</v>
      </c>
      <c r="B84" s="6" t="s">
        <v>465</v>
      </c>
      <c r="C84" s="7">
        <v>3399</v>
      </c>
      <c r="D84" s="7">
        <v>2111</v>
      </c>
      <c r="E84" s="19">
        <v>3399000000000</v>
      </c>
      <c r="F84" s="8" t="s">
        <v>459</v>
      </c>
      <c r="G84" s="9">
        <v>20</v>
      </c>
    </row>
    <row r="85" spans="1:7" ht="12.75" outlineLevel="1">
      <c r="A85" s="13"/>
      <c r="B85" s="14" t="s">
        <v>19</v>
      </c>
      <c r="C85" s="15">
        <v>3399</v>
      </c>
      <c r="D85" s="16"/>
      <c r="E85" s="20"/>
      <c r="F85" s="17" t="s">
        <v>614</v>
      </c>
      <c r="G85" s="18">
        <f>SUM(G84)</f>
        <v>20</v>
      </c>
    </row>
    <row r="86" ht="12.75" outlineLevel="1">
      <c r="E86" s="21"/>
    </row>
    <row r="87" spans="1:7" ht="12.75">
      <c r="A87" s="3"/>
      <c r="B87" s="10" t="s">
        <v>544</v>
      </c>
      <c r="C87" s="4"/>
      <c r="D87" s="5"/>
      <c r="E87" s="22"/>
      <c r="F87" s="11" t="s">
        <v>591</v>
      </c>
      <c r="G87" s="12">
        <f>SUM(G85,G82,G76,G79,G73,G70)</f>
        <v>1330</v>
      </c>
    </row>
    <row r="88" ht="12.75">
      <c r="E88" s="21"/>
    </row>
    <row r="89" ht="12.75">
      <c r="E89" s="21"/>
    </row>
    <row r="90" spans="1:7" ht="12.75" outlineLevel="2">
      <c r="A90" s="7">
        <v>900</v>
      </c>
      <c r="B90" s="6" t="s">
        <v>466</v>
      </c>
      <c r="C90" s="7">
        <v>0</v>
      </c>
      <c r="D90" s="7">
        <v>1111</v>
      </c>
      <c r="E90" s="19">
        <v>6171090000000</v>
      </c>
      <c r="F90" s="8" t="s">
        <v>466</v>
      </c>
      <c r="G90" s="9">
        <v>13900</v>
      </c>
    </row>
    <row r="91" spans="1:7" ht="12.75" outlineLevel="2">
      <c r="A91" s="7">
        <v>900</v>
      </c>
      <c r="B91" s="6" t="s">
        <v>467</v>
      </c>
      <c r="C91" s="7">
        <v>0</v>
      </c>
      <c r="D91" s="7">
        <v>1112</v>
      </c>
      <c r="E91" s="19">
        <v>6171090000000</v>
      </c>
      <c r="F91" s="8" t="s">
        <v>468</v>
      </c>
      <c r="G91" s="9">
        <v>6800</v>
      </c>
    </row>
    <row r="92" spans="1:7" ht="12.75" outlineLevel="2">
      <c r="A92" s="7">
        <v>900</v>
      </c>
      <c r="B92" s="6" t="s">
        <v>469</v>
      </c>
      <c r="C92" s="7">
        <v>0</v>
      </c>
      <c r="D92" s="7">
        <v>1113</v>
      </c>
      <c r="E92" s="19">
        <v>6171090000000</v>
      </c>
      <c r="F92" s="8" t="s">
        <v>469</v>
      </c>
      <c r="G92" s="9">
        <v>1200</v>
      </c>
    </row>
    <row r="93" spans="1:7" ht="12.75" outlineLevel="2">
      <c r="A93" s="7">
        <v>900</v>
      </c>
      <c r="B93" s="6" t="s">
        <v>470</v>
      </c>
      <c r="C93" s="7">
        <v>0</v>
      </c>
      <c r="D93" s="7">
        <v>1121</v>
      </c>
      <c r="E93" s="19">
        <v>6171090000000</v>
      </c>
      <c r="F93" s="8" t="s">
        <v>470</v>
      </c>
      <c r="G93" s="9">
        <v>14800</v>
      </c>
    </row>
    <row r="94" spans="1:7" ht="12.75" outlineLevel="2">
      <c r="A94" s="7">
        <v>900</v>
      </c>
      <c r="B94" s="6" t="s">
        <v>471</v>
      </c>
      <c r="C94" s="7">
        <v>0</v>
      </c>
      <c r="D94" s="7">
        <v>1211</v>
      </c>
      <c r="E94" s="19">
        <v>6171090000000</v>
      </c>
      <c r="F94" s="8" t="s">
        <v>471</v>
      </c>
      <c r="G94" s="9">
        <v>30700</v>
      </c>
    </row>
    <row r="95" spans="1:7" ht="12.75" outlineLevel="2">
      <c r="A95" s="7">
        <v>900</v>
      </c>
      <c r="B95" s="6" t="s">
        <v>472</v>
      </c>
      <c r="C95" s="7">
        <v>0</v>
      </c>
      <c r="D95" s="7">
        <v>1340</v>
      </c>
      <c r="E95" s="19">
        <v>6171090000000</v>
      </c>
      <c r="F95" s="8" t="s">
        <v>473</v>
      </c>
      <c r="G95" s="9">
        <v>3560</v>
      </c>
    </row>
    <row r="96" spans="1:7" ht="12.75" outlineLevel="2">
      <c r="A96" s="7">
        <v>900</v>
      </c>
      <c r="B96" s="6" t="s">
        <v>474</v>
      </c>
      <c r="C96" s="7">
        <v>0</v>
      </c>
      <c r="D96" s="7">
        <v>1341</v>
      </c>
      <c r="E96" s="19">
        <v>6171090000000</v>
      </c>
      <c r="F96" s="8" t="s">
        <v>475</v>
      </c>
      <c r="G96" s="9">
        <v>470</v>
      </c>
    </row>
    <row r="97" spans="1:7" ht="12.75" outlineLevel="2">
      <c r="A97" s="7">
        <v>900</v>
      </c>
      <c r="B97" s="6" t="s">
        <v>476</v>
      </c>
      <c r="C97" s="7">
        <v>0</v>
      </c>
      <c r="D97" s="7">
        <v>1345</v>
      </c>
      <c r="E97" s="19">
        <v>6171090000000</v>
      </c>
      <c r="F97" s="8" t="s">
        <v>477</v>
      </c>
      <c r="G97" s="9">
        <v>25</v>
      </c>
    </row>
    <row r="98" spans="1:7" ht="12.75" outlineLevel="2">
      <c r="A98" s="7">
        <v>900</v>
      </c>
      <c r="B98" s="6" t="s">
        <v>478</v>
      </c>
      <c r="C98" s="7">
        <v>0</v>
      </c>
      <c r="D98" s="7">
        <v>1351</v>
      </c>
      <c r="E98" s="19">
        <v>6171090000000</v>
      </c>
      <c r="F98" s="8" t="s">
        <v>479</v>
      </c>
      <c r="G98" s="9">
        <v>300</v>
      </c>
    </row>
    <row r="99" spans="1:7" ht="12.75" outlineLevel="2">
      <c r="A99" s="7">
        <v>900</v>
      </c>
      <c r="B99" s="6" t="s">
        <v>480</v>
      </c>
      <c r="C99" s="7">
        <v>0</v>
      </c>
      <c r="D99" s="7">
        <v>1355</v>
      </c>
      <c r="E99" s="19">
        <v>6171090000000</v>
      </c>
      <c r="F99" s="8" t="s">
        <v>480</v>
      </c>
      <c r="G99" s="9">
        <v>600</v>
      </c>
    </row>
    <row r="100" spans="1:7" ht="12.75" outlineLevel="2">
      <c r="A100" s="7">
        <v>900</v>
      </c>
      <c r="B100" s="6" t="s">
        <v>481</v>
      </c>
      <c r="C100" s="7">
        <v>0</v>
      </c>
      <c r="D100" s="7">
        <v>1361</v>
      </c>
      <c r="E100" s="19">
        <v>6171090000000</v>
      </c>
      <c r="F100" s="8" t="s">
        <v>482</v>
      </c>
      <c r="G100" s="9">
        <v>30</v>
      </c>
    </row>
    <row r="101" spans="1:7" ht="12.75" outlineLevel="2">
      <c r="A101" s="7">
        <v>900</v>
      </c>
      <c r="B101" s="6" t="s">
        <v>483</v>
      </c>
      <c r="C101" s="7">
        <v>0</v>
      </c>
      <c r="D101" s="7">
        <v>1511</v>
      </c>
      <c r="E101" s="19">
        <v>6171090000000</v>
      </c>
      <c r="F101" s="8" t="s">
        <v>483</v>
      </c>
      <c r="G101" s="9">
        <v>12100</v>
      </c>
    </row>
    <row r="102" spans="1:7" ht="13.5" outlineLevel="2" thickBot="1">
      <c r="A102" s="7">
        <v>900</v>
      </c>
      <c r="B102" s="6" t="s">
        <v>484</v>
      </c>
      <c r="C102" s="7">
        <v>0</v>
      </c>
      <c r="D102" s="7">
        <v>4121</v>
      </c>
      <c r="E102" s="19">
        <v>3113000000000</v>
      </c>
      <c r="F102" s="8" t="s">
        <v>485</v>
      </c>
      <c r="G102" s="9">
        <v>80</v>
      </c>
    </row>
    <row r="103" spans="1:7" s="1" customFormat="1" ht="12.75" outlineLevel="1">
      <c r="A103" s="13"/>
      <c r="B103" s="14" t="s">
        <v>19</v>
      </c>
      <c r="C103" s="15">
        <v>0</v>
      </c>
      <c r="D103" s="16"/>
      <c r="E103" s="20"/>
      <c r="F103" s="17" t="s">
        <v>661</v>
      </c>
      <c r="G103" s="18">
        <f>SUM(G90:G102)</f>
        <v>84565</v>
      </c>
    </row>
    <row r="104" ht="12.75" outlineLevel="1">
      <c r="E104" s="21"/>
    </row>
    <row r="105" spans="1:7" s="1" customFormat="1" ht="13.5" outlineLevel="2" thickBot="1">
      <c r="A105" s="7">
        <v>900</v>
      </c>
      <c r="B105" s="6" t="s">
        <v>491</v>
      </c>
      <c r="C105" s="7">
        <v>6310</v>
      </c>
      <c r="D105" s="7">
        <v>2141</v>
      </c>
      <c r="E105" s="19">
        <v>6310000000000</v>
      </c>
      <c r="F105" s="8" t="s">
        <v>492</v>
      </c>
      <c r="G105" s="9">
        <v>100</v>
      </c>
    </row>
    <row r="106" spans="1:7" s="1" customFormat="1" ht="12.75" outlineLevel="1">
      <c r="A106" s="13"/>
      <c r="B106" s="14" t="s">
        <v>19</v>
      </c>
      <c r="C106" s="15">
        <v>6310</v>
      </c>
      <c r="D106" s="16"/>
      <c r="E106" s="20"/>
      <c r="F106" s="17" t="s">
        <v>662</v>
      </c>
      <c r="G106" s="18">
        <f>SUM(G105)</f>
        <v>100</v>
      </c>
    </row>
    <row r="107" ht="12.75" outlineLevel="1">
      <c r="E107" s="21"/>
    </row>
    <row r="108" spans="1:7" s="1" customFormat="1" ht="12.75">
      <c r="A108" s="3"/>
      <c r="B108" s="10" t="s">
        <v>545</v>
      </c>
      <c r="C108" s="4"/>
      <c r="D108" s="5"/>
      <c r="E108" s="22"/>
      <c r="F108" s="11" t="s">
        <v>592</v>
      </c>
      <c r="G108" s="12">
        <f>SUM(G106,G103)</f>
        <v>84665</v>
      </c>
    </row>
    <row r="109" ht="12.75">
      <c r="E109" s="21"/>
    </row>
    <row r="110" ht="12.75">
      <c r="E110" s="21"/>
    </row>
    <row r="111" spans="1:7" s="1" customFormat="1" ht="13.5" outlineLevel="2" thickBot="1">
      <c r="A111" s="7">
        <v>1000</v>
      </c>
      <c r="B111" s="6" t="s">
        <v>493</v>
      </c>
      <c r="C111" s="7">
        <v>6171</v>
      </c>
      <c r="D111" s="7">
        <v>2111</v>
      </c>
      <c r="E111" s="19">
        <v>6171100000000</v>
      </c>
      <c r="F111" s="8" t="s">
        <v>494</v>
      </c>
      <c r="G111" s="9">
        <v>527</v>
      </c>
    </row>
    <row r="112" spans="1:7" s="1" customFormat="1" ht="12.75" outlineLevel="1">
      <c r="A112" s="13"/>
      <c r="B112" s="14" t="s">
        <v>19</v>
      </c>
      <c r="C112" s="15">
        <v>6171</v>
      </c>
      <c r="D112" s="16"/>
      <c r="E112" s="20"/>
      <c r="F112" s="17" t="s">
        <v>593</v>
      </c>
      <c r="G112" s="18">
        <f>SUM(G111)</f>
        <v>527</v>
      </c>
    </row>
    <row r="113" ht="12.75" outlineLevel="1">
      <c r="E113" s="21"/>
    </row>
    <row r="114" spans="1:7" s="1" customFormat="1" ht="12.75">
      <c r="A114" s="3"/>
      <c r="B114" s="10" t="s">
        <v>546</v>
      </c>
      <c r="C114" s="4"/>
      <c r="D114" s="5"/>
      <c r="E114" s="22"/>
      <c r="F114" s="11" t="s">
        <v>593</v>
      </c>
      <c r="G114" s="12">
        <f>SUM(G112)</f>
        <v>527</v>
      </c>
    </row>
    <row r="115" ht="12.75">
      <c r="E115" s="21"/>
    </row>
    <row r="116" ht="12.75">
      <c r="E116" s="21"/>
    </row>
    <row r="117" spans="1:7" s="1" customFormat="1" ht="12.75" outlineLevel="2">
      <c r="A117" s="7">
        <v>1100</v>
      </c>
      <c r="B117" s="6" t="s">
        <v>495</v>
      </c>
      <c r="C117" s="7">
        <v>0</v>
      </c>
      <c r="D117" s="7">
        <v>1343</v>
      </c>
      <c r="E117" s="19">
        <v>6171110000000</v>
      </c>
      <c r="F117" s="8" t="s">
        <v>495</v>
      </c>
      <c r="G117" s="9">
        <v>110</v>
      </c>
    </row>
    <row r="118" spans="1:7" s="1" customFormat="1" ht="13.5" outlineLevel="2" thickBot="1">
      <c r="A118" s="7">
        <v>1100</v>
      </c>
      <c r="B118" s="6" t="s">
        <v>496</v>
      </c>
      <c r="C118" s="7">
        <v>0</v>
      </c>
      <c r="D118" s="7">
        <v>1361</v>
      </c>
      <c r="E118" s="19">
        <v>6171110000000</v>
      </c>
      <c r="F118" s="8" t="s">
        <v>447</v>
      </c>
      <c r="G118" s="9">
        <v>50</v>
      </c>
    </row>
    <row r="119" spans="1:7" s="1" customFormat="1" ht="12.75" outlineLevel="1">
      <c r="A119" s="13"/>
      <c r="B119" s="14" t="s">
        <v>19</v>
      </c>
      <c r="C119" s="15">
        <v>0</v>
      </c>
      <c r="D119" s="16"/>
      <c r="E119" s="20"/>
      <c r="F119" s="17" t="s">
        <v>663</v>
      </c>
      <c r="G119" s="18">
        <f>SUM(G117:G118)</f>
        <v>160</v>
      </c>
    </row>
    <row r="120" ht="12.75" outlineLevel="1">
      <c r="E120" s="21"/>
    </row>
    <row r="121" spans="1:7" s="1" customFormat="1" ht="13.5" outlineLevel="2" thickBot="1">
      <c r="A121" s="7">
        <v>1100</v>
      </c>
      <c r="B121" s="6" t="s">
        <v>497</v>
      </c>
      <c r="C121" s="7">
        <v>2221</v>
      </c>
      <c r="D121" s="7">
        <v>2111</v>
      </c>
      <c r="E121" s="19">
        <v>2221000000000</v>
      </c>
      <c r="F121" s="8" t="s">
        <v>498</v>
      </c>
      <c r="G121" s="9">
        <v>6.5</v>
      </c>
    </row>
    <row r="122" spans="1:7" s="1" customFormat="1" ht="12.75" outlineLevel="1">
      <c r="A122" s="13"/>
      <c r="B122" s="14" t="s">
        <v>19</v>
      </c>
      <c r="C122" s="15">
        <v>2221</v>
      </c>
      <c r="D122" s="16"/>
      <c r="E122" s="20"/>
      <c r="F122" s="17" t="s">
        <v>624</v>
      </c>
      <c r="G122" s="18">
        <f>SUM(G121)</f>
        <v>6.5</v>
      </c>
    </row>
    <row r="123" ht="12.75" outlineLevel="1">
      <c r="E123" s="21"/>
    </row>
    <row r="124" spans="1:7" s="1" customFormat="1" ht="12.75" outlineLevel="2">
      <c r="A124" s="7">
        <v>1100</v>
      </c>
      <c r="B124" s="6" t="s">
        <v>500</v>
      </c>
      <c r="C124" s="7">
        <v>2310</v>
      </c>
      <c r="D124" s="7">
        <v>2111</v>
      </c>
      <c r="E124" s="19">
        <v>2310000000000</v>
      </c>
      <c r="F124" s="8" t="s">
        <v>499</v>
      </c>
      <c r="G124" s="9">
        <v>20000</v>
      </c>
    </row>
    <row r="125" spans="1:7" s="1" customFormat="1" ht="13.5" outlineLevel="2" thickBot="1">
      <c r="A125" s="7">
        <v>1100</v>
      </c>
      <c r="B125" s="6" t="s">
        <v>500</v>
      </c>
      <c r="C125" s="7">
        <v>2310</v>
      </c>
      <c r="D125" s="7">
        <v>2324</v>
      </c>
      <c r="E125" s="19">
        <v>2310000000000</v>
      </c>
      <c r="F125" s="8" t="s">
        <v>501</v>
      </c>
      <c r="G125" s="9">
        <v>130</v>
      </c>
    </row>
    <row r="126" spans="1:7" s="1" customFormat="1" ht="12.75" outlineLevel="1">
      <c r="A126" s="13"/>
      <c r="B126" s="14" t="s">
        <v>19</v>
      </c>
      <c r="C126" s="15">
        <v>2310</v>
      </c>
      <c r="D126" s="16"/>
      <c r="E126" s="20"/>
      <c r="F126" s="17" t="s">
        <v>625</v>
      </c>
      <c r="G126" s="18">
        <f>SUM(G124:G125)</f>
        <v>20130</v>
      </c>
    </row>
    <row r="127" ht="12.75" outlineLevel="1">
      <c r="E127" s="21"/>
    </row>
    <row r="128" spans="1:7" s="1" customFormat="1" ht="12.75" outlineLevel="2">
      <c r="A128" s="7">
        <v>1100</v>
      </c>
      <c r="B128" s="6" t="s">
        <v>503</v>
      </c>
      <c r="C128" s="7">
        <v>2321</v>
      </c>
      <c r="D128" s="7">
        <v>2111</v>
      </c>
      <c r="E128" s="19">
        <v>2321000000000</v>
      </c>
      <c r="F128" s="8" t="s">
        <v>502</v>
      </c>
      <c r="G128" s="9">
        <v>150</v>
      </c>
    </row>
    <row r="129" spans="1:7" s="1" customFormat="1" ht="12.75" outlineLevel="2">
      <c r="A129" s="7">
        <v>1100</v>
      </c>
      <c r="B129" s="6" t="s">
        <v>503</v>
      </c>
      <c r="C129" s="7">
        <v>2321</v>
      </c>
      <c r="D129" s="7">
        <v>2324</v>
      </c>
      <c r="E129" s="19">
        <v>2321000000000</v>
      </c>
      <c r="F129" s="8" t="s">
        <v>504</v>
      </c>
      <c r="G129" s="9">
        <v>10</v>
      </c>
    </row>
    <row r="130" spans="1:7" s="1" customFormat="1" ht="13.5" outlineLevel="2" thickBot="1">
      <c r="A130" s="7">
        <v>1100</v>
      </c>
      <c r="B130" s="6" t="s">
        <v>503</v>
      </c>
      <c r="C130" s="7">
        <v>2321</v>
      </c>
      <c r="D130" s="7">
        <v>3122</v>
      </c>
      <c r="E130" s="19">
        <v>2321000000000</v>
      </c>
      <c r="F130" s="8" t="s">
        <v>664</v>
      </c>
      <c r="G130" s="9">
        <v>600</v>
      </c>
    </row>
    <row r="131" spans="1:7" s="1" customFormat="1" ht="12.75" outlineLevel="1">
      <c r="A131" s="13"/>
      <c r="B131" s="14" t="s">
        <v>19</v>
      </c>
      <c r="C131" s="15">
        <v>2321</v>
      </c>
      <c r="D131" s="16"/>
      <c r="E131" s="20"/>
      <c r="F131" s="17" t="s">
        <v>626</v>
      </c>
      <c r="G131" s="18">
        <f>SUM(G128:G130)</f>
        <v>760</v>
      </c>
    </row>
    <row r="132" ht="12.75" outlineLevel="1">
      <c r="E132" s="21"/>
    </row>
    <row r="133" spans="1:7" s="1" customFormat="1" ht="12.75" outlineLevel="2">
      <c r="A133" s="7">
        <v>1100</v>
      </c>
      <c r="B133" s="6" t="s">
        <v>505</v>
      </c>
      <c r="C133" s="7">
        <v>3612</v>
      </c>
      <c r="D133" s="7">
        <v>2111</v>
      </c>
      <c r="E133" s="19">
        <v>3612000000000</v>
      </c>
      <c r="F133" s="8" t="s">
        <v>506</v>
      </c>
      <c r="G133" s="9">
        <v>60</v>
      </c>
    </row>
    <row r="134" spans="1:7" s="1" customFormat="1" ht="12.75" outlineLevel="2">
      <c r="A134" s="7">
        <v>1100</v>
      </c>
      <c r="B134" s="6" t="s">
        <v>505</v>
      </c>
      <c r="C134" s="7">
        <v>3612</v>
      </c>
      <c r="D134" s="7">
        <v>2132</v>
      </c>
      <c r="E134" s="19">
        <v>3612000000000</v>
      </c>
      <c r="F134" s="8" t="s">
        <v>507</v>
      </c>
      <c r="G134" s="9">
        <v>452.88</v>
      </c>
    </row>
    <row r="135" spans="1:7" s="1" customFormat="1" ht="13.5" outlineLevel="2" thickBot="1">
      <c r="A135" s="7">
        <v>1100</v>
      </c>
      <c r="B135" s="6" t="s">
        <v>505</v>
      </c>
      <c r="C135" s="7">
        <v>3612</v>
      </c>
      <c r="D135" s="7">
        <v>2324</v>
      </c>
      <c r="E135" s="19">
        <v>3612000000000</v>
      </c>
      <c r="F135" s="8" t="s">
        <v>508</v>
      </c>
      <c r="G135" s="9">
        <v>5</v>
      </c>
    </row>
    <row r="136" spans="1:7" s="1" customFormat="1" ht="12.75" outlineLevel="1">
      <c r="A136" s="13"/>
      <c r="B136" s="14" t="s">
        <v>19</v>
      </c>
      <c r="C136" s="15">
        <v>3612</v>
      </c>
      <c r="D136" s="16"/>
      <c r="E136" s="20"/>
      <c r="F136" s="17" t="s">
        <v>628</v>
      </c>
      <c r="G136" s="18">
        <f>SUM(G133:G135)</f>
        <v>517.88</v>
      </c>
    </row>
    <row r="137" ht="12.75" outlineLevel="1">
      <c r="E137" s="21"/>
    </row>
    <row r="138" spans="1:7" s="1" customFormat="1" ht="12.75" outlineLevel="2">
      <c r="A138" s="7">
        <v>1100</v>
      </c>
      <c r="B138" s="6" t="s">
        <v>509</v>
      </c>
      <c r="C138" s="7">
        <v>3613</v>
      </c>
      <c r="D138" s="7">
        <v>2111</v>
      </c>
      <c r="E138" s="19">
        <v>3613000000000</v>
      </c>
      <c r="F138" s="8" t="s">
        <v>510</v>
      </c>
      <c r="G138" s="9">
        <v>10</v>
      </c>
    </row>
    <row r="139" spans="1:7" s="1" customFormat="1" ht="12.75" outlineLevel="2">
      <c r="A139" s="7">
        <v>1100</v>
      </c>
      <c r="B139" s="6" t="s">
        <v>509</v>
      </c>
      <c r="C139" s="7">
        <v>3613</v>
      </c>
      <c r="D139" s="7">
        <v>2131</v>
      </c>
      <c r="E139" s="19">
        <v>3613000000000</v>
      </c>
      <c r="F139" s="8" t="s">
        <v>511</v>
      </c>
      <c r="G139" s="9">
        <v>138.21</v>
      </c>
    </row>
    <row r="140" spans="1:7" s="1" customFormat="1" ht="13.5" outlineLevel="2" thickBot="1">
      <c r="A140" s="7">
        <v>1100</v>
      </c>
      <c r="B140" s="6" t="s">
        <v>509</v>
      </c>
      <c r="C140" s="7">
        <v>3613</v>
      </c>
      <c r="D140" s="7">
        <v>2132</v>
      </c>
      <c r="E140" s="19">
        <v>3613000000000</v>
      </c>
      <c r="F140" s="8" t="s">
        <v>512</v>
      </c>
      <c r="G140" s="9">
        <v>290.23</v>
      </c>
    </row>
    <row r="141" spans="1:7" s="1" customFormat="1" ht="12.75" outlineLevel="1">
      <c r="A141" s="13"/>
      <c r="B141" s="14" t="s">
        <v>19</v>
      </c>
      <c r="C141" s="15">
        <v>3613</v>
      </c>
      <c r="D141" s="16"/>
      <c r="E141" s="20"/>
      <c r="F141" s="17" t="s">
        <v>629</v>
      </c>
      <c r="G141" s="18">
        <f>SUM(G138:G140)</f>
        <v>438.44000000000005</v>
      </c>
    </row>
    <row r="142" ht="12.75" outlineLevel="1">
      <c r="E142" s="21"/>
    </row>
    <row r="143" spans="1:7" s="1" customFormat="1" ht="12.75" outlineLevel="2">
      <c r="A143" s="7">
        <v>1100</v>
      </c>
      <c r="B143" s="6" t="s">
        <v>513</v>
      </c>
      <c r="C143" s="7">
        <v>3636</v>
      </c>
      <c r="D143" s="7">
        <v>2119</v>
      </c>
      <c r="E143" s="19">
        <v>3636000000000</v>
      </c>
      <c r="F143" s="8" t="s">
        <v>514</v>
      </c>
      <c r="G143" s="9">
        <v>300</v>
      </c>
    </row>
    <row r="144" spans="1:7" s="1" customFormat="1" ht="13.5" outlineLevel="2" thickBot="1">
      <c r="A144" s="7">
        <v>1100</v>
      </c>
      <c r="B144" s="6" t="s">
        <v>513</v>
      </c>
      <c r="C144" s="7">
        <v>3636</v>
      </c>
      <c r="D144" s="7">
        <v>3111</v>
      </c>
      <c r="E144" s="19">
        <v>3636000000000</v>
      </c>
      <c r="F144" s="8" t="s">
        <v>515</v>
      </c>
      <c r="G144" s="9">
        <v>8500</v>
      </c>
    </row>
    <row r="145" spans="1:7" s="1" customFormat="1" ht="12.75" outlineLevel="1">
      <c r="A145" s="13"/>
      <c r="B145" s="14" t="s">
        <v>19</v>
      </c>
      <c r="C145" s="15">
        <v>3636</v>
      </c>
      <c r="D145" s="16"/>
      <c r="E145" s="20"/>
      <c r="F145" s="17" t="s">
        <v>632</v>
      </c>
      <c r="G145" s="18">
        <f>SUM(G143:G144)</f>
        <v>8800</v>
      </c>
    </row>
    <row r="146" ht="12.75" outlineLevel="1">
      <c r="E146" s="21"/>
    </row>
    <row r="147" spans="1:7" s="1" customFormat="1" ht="12.75">
      <c r="A147" s="3"/>
      <c r="B147" s="10" t="s">
        <v>547</v>
      </c>
      <c r="C147" s="4"/>
      <c r="D147" s="5"/>
      <c r="E147" s="22"/>
      <c r="F147" s="11" t="s">
        <v>594</v>
      </c>
      <c r="G147" s="12">
        <f>SUM(G145,G141,G136,G131,G126,G122,G119)</f>
        <v>30812.82</v>
      </c>
    </row>
    <row r="148" ht="12.75">
      <c r="E148" s="21"/>
    </row>
    <row r="149" ht="12.75">
      <c r="E149" s="21"/>
    </row>
    <row r="150" spans="1:7" s="1" customFormat="1" ht="13.5" outlineLevel="2" thickBot="1">
      <c r="A150" s="7">
        <v>1200</v>
      </c>
      <c r="B150" s="6" t="s">
        <v>516</v>
      </c>
      <c r="C150" s="7">
        <v>3632</v>
      </c>
      <c r="D150" s="7">
        <v>2111</v>
      </c>
      <c r="E150" s="19">
        <v>3632000000000</v>
      </c>
      <c r="F150" s="8" t="s">
        <v>517</v>
      </c>
      <c r="G150" s="9">
        <v>60</v>
      </c>
    </row>
    <row r="151" spans="1:7" s="1" customFormat="1" ht="12.75" outlineLevel="1">
      <c r="A151" s="13"/>
      <c r="B151" s="14" t="s">
        <v>19</v>
      </c>
      <c r="C151" s="15">
        <v>3632</v>
      </c>
      <c r="D151" s="16"/>
      <c r="E151" s="20"/>
      <c r="F151" s="17" t="s">
        <v>637</v>
      </c>
      <c r="G151" s="18">
        <f>SUM(G150)</f>
        <v>60</v>
      </c>
    </row>
    <row r="152" ht="12.75" outlineLevel="1">
      <c r="E152" s="21"/>
    </row>
    <row r="153" spans="1:7" s="1" customFormat="1" ht="13.5" outlineLevel="2" thickBot="1">
      <c r="A153" s="7">
        <v>1200</v>
      </c>
      <c r="B153" s="6" t="s">
        <v>518</v>
      </c>
      <c r="C153" s="7">
        <v>3639</v>
      </c>
      <c r="D153" s="7">
        <v>2111</v>
      </c>
      <c r="E153" s="19">
        <v>3639000000000</v>
      </c>
      <c r="F153" s="8" t="s">
        <v>510</v>
      </c>
      <c r="G153" s="9">
        <v>25</v>
      </c>
    </row>
    <row r="154" spans="1:7" s="1" customFormat="1" ht="12.75" outlineLevel="1">
      <c r="A154" s="13"/>
      <c r="B154" s="14" t="s">
        <v>19</v>
      </c>
      <c r="C154" s="15">
        <v>3639</v>
      </c>
      <c r="D154" s="16"/>
      <c r="E154" s="20"/>
      <c r="F154" s="17" t="s">
        <v>595</v>
      </c>
      <c r="G154" s="18">
        <f>SUM(G153)</f>
        <v>25</v>
      </c>
    </row>
    <row r="155" ht="12.75" outlineLevel="1">
      <c r="E155" s="21"/>
    </row>
    <row r="156" spans="1:7" s="1" customFormat="1" ht="13.5" outlineLevel="2" thickBot="1">
      <c r="A156" s="7">
        <v>1200</v>
      </c>
      <c r="B156" s="6" t="s">
        <v>519</v>
      </c>
      <c r="C156" s="7">
        <v>3723</v>
      </c>
      <c r="D156" s="7">
        <v>2111</v>
      </c>
      <c r="E156" s="19">
        <v>3723000000000</v>
      </c>
      <c r="F156" s="8" t="s">
        <v>520</v>
      </c>
      <c r="G156" s="9">
        <v>80</v>
      </c>
    </row>
    <row r="157" spans="1:7" s="1" customFormat="1" ht="12.75" outlineLevel="1">
      <c r="A157" s="13"/>
      <c r="B157" s="14" t="s">
        <v>19</v>
      </c>
      <c r="C157" s="15">
        <v>3723</v>
      </c>
      <c r="D157" s="16"/>
      <c r="E157" s="20"/>
      <c r="F157" s="17" t="s">
        <v>665</v>
      </c>
      <c r="G157" s="18">
        <f>SUM(G156)</f>
        <v>80</v>
      </c>
    </row>
    <row r="158" ht="12.75" outlineLevel="1">
      <c r="E158" s="21"/>
    </row>
    <row r="159" spans="1:7" s="1" customFormat="1" ht="12.75" outlineLevel="2">
      <c r="A159" s="7">
        <v>1200</v>
      </c>
      <c r="B159" s="6" t="s">
        <v>521</v>
      </c>
      <c r="C159" s="7">
        <v>3725</v>
      </c>
      <c r="D159" s="7">
        <v>2111</v>
      </c>
      <c r="E159" s="19">
        <v>3725000000000</v>
      </c>
      <c r="F159" s="8" t="s">
        <v>522</v>
      </c>
      <c r="G159" s="9">
        <v>130</v>
      </c>
    </row>
    <row r="160" spans="1:7" s="1" customFormat="1" ht="13.5" outlineLevel="2" thickBot="1">
      <c r="A160" s="7">
        <v>1200</v>
      </c>
      <c r="B160" s="6" t="s">
        <v>521</v>
      </c>
      <c r="C160" s="7">
        <v>3725</v>
      </c>
      <c r="D160" s="7">
        <v>2324</v>
      </c>
      <c r="E160" s="19">
        <v>3725000000000</v>
      </c>
      <c r="F160" s="8" t="s">
        <v>523</v>
      </c>
      <c r="G160" s="9">
        <v>1150</v>
      </c>
    </row>
    <row r="161" spans="1:7" s="1" customFormat="1" ht="12.75" outlineLevel="1">
      <c r="A161" s="13"/>
      <c r="B161" s="14" t="s">
        <v>19</v>
      </c>
      <c r="C161" s="15">
        <v>3725</v>
      </c>
      <c r="D161" s="16"/>
      <c r="E161" s="20"/>
      <c r="F161" s="17" t="s">
        <v>666</v>
      </c>
      <c r="G161" s="18">
        <f>SUM(G159:G160)</f>
        <v>1280</v>
      </c>
    </row>
    <row r="162" ht="12.75" outlineLevel="1">
      <c r="E162" s="21"/>
    </row>
    <row r="163" spans="1:7" s="1" customFormat="1" ht="12.75">
      <c r="A163" s="3"/>
      <c r="B163" s="10" t="s">
        <v>548</v>
      </c>
      <c r="C163" s="4"/>
      <c r="D163" s="5"/>
      <c r="E163" s="22"/>
      <c r="F163" s="11" t="s">
        <v>595</v>
      </c>
      <c r="G163" s="12">
        <f>SUM(G161,G157,G154,G151)</f>
        <v>1445</v>
      </c>
    </row>
    <row r="164" ht="12.75">
      <c r="E164" s="21"/>
    </row>
    <row r="165" ht="12.75">
      <c r="E165" s="21"/>
    </row>
    <row r="166" spans="1:7" s="1" customFormat="1" ht="13.5" outlineLevel="2" thickBot="1">
      <c r="A166" s="7">
        <v>1300</v>
      </c>
      <c r="B166" s="6" t="s">
        <v>524</v>
      </c>
      <c r="C166" s="7">
        <v>5512</v>
      </c>
      <c r="D166" s="7">
        <v>3113</v>
      </c>
      <c r="E166" s="19">
        <v>5512000000000</v>
      </c>
      <c r="F166" s="8" t="s">
        <v>525</v>
      </c>
      <c r="G166" s="9">
        <v>500</v>
      </c>
    </row>
    <row r="167" spans="1:7" s="1" customFormat="1" ht="12.75" outlineLevel="1">
      <c r="A167" s="13"/>
      <c r="B167" s="14" t="s">
        <v>19</v>
      </c>
      <c r="C167" s="15">
        <v>5512</v>
      </c>
      <c r="D167" s="16"/>
      <c r="E167" s="20"/>
      <c r="F167" s="17" t="s">
        <v>644</v>
      </c>
      <c r="G167" s="18">
        <f>SUM(G166)</f>
        <v>500</v>
      </c>
    </row>
    <row r="168" ht="12.75" outlineLevel="1">
      <c r="E168" s="21"/>
    </row>
    <row r="169" spans="1:7" s="1" customFormat="1" ht="12.75">
      <c r="A169" s="3"/>
      <c r="B169" s="10" t="s">
        <v>549</v>
      </c>
      <c r="C169" s="4"/>
      <c r="D169" s="5"/>
      <c r="E169" s="22"/>
      <c r="F169" s="11" t="s">
        <v>596</v>
      </c>
      <c r="G169" s="12">
        <f>SUM(G167)</f>
        <v>500</v>
      </c>
    </row>
    <row r="170" ht="12.75">
      <c r="E170" s="21"/>
    </row>
    <row r="171" ht="12.75">
      <c r="E171" s="21"/>
    </row>
    <row r="172" spans="1:7" s="1" customFormat="1" ht="12.75" outlineLevel="2">
      <c r="A172" s="7">
        <v>1400</v>
      </c>
      <c r="B172" s="6" t="s">
        <v>526</v>
      </c>
      <c r="C172" s="7">
        <v>4350</v>
      </c>
      <c r="D172" s="7">
        <v>2111</v>
      </c>
      <c r="E172" s="19">
        <v>4350000000000</v>
      </c>
      <c r="F172" s="8" t="s">
        <v>527</v>
      </c>
      <c r="G172" s="9">
        <v>950</v>
      </c>
    </row>
    <row r="173" spans="1:7" s="1" customFormat="1" ht="12.75" outlineLevel="2">
      <c r="A173" s="7">
        <v>1400</v>
      </c>
      <c r="B173" s="6" t="s">
        <v>526</v>
      </c>
      <c r="C173" s="7">
        <v>4350</v>
      </c>
      <c r="D173" s="7">
        <v>2132</v>
      </c>
      <c r="E173" s="19">
        <v>4350000000000</v>
      </c>
      <c r="F173" s="8" t="s">
        <v>528</v>
      </c>
      <c r="G173" s="9">
        <v>1000</v>
      </c>
    </row>
    <row r="174" spans="1:7" s="1" customFormat="1" ht="13.5" outlineLevel="2" thickBot="1">
      <c r="A174" s="7">
        <v>1400</v>
      </c>
      <c r="B174" s="6" t="s">
        <v>526</v>
      </c>
      <c r="C174" s="7">
        <v>4350</v>
      </c>
      <c r="D174" s="7">
        <v>2324</v>
      </c>
      <c r="E174" s="19">
        <v>4350000000000</v>
      </c>
      <c r="F174" s="8" t="s">
        <v>529</v>
      </c>
      <c r="G174" s="9">
        <v>20</v>
      </c>
    </row>
    <row r="175" spans="1:7" s="1" customFormat="1" ht="12.75" outlineLevel="1">
      <c r="A175" s="13"/>
      <c r="B175" s="14" t="s">
        <v>19</v>
      </c>
      <c r="C175" s="15">
        <v>4350</v>
      </c>
      <c r="D175" s="16"/>
      <c r="E175" s="20"/>
      <c r="F175" s="17" t="s">
        <v>597</v>
      </c>
      <c r="G175" s="18">
        <f>SUM(G172:G174)</f>
        <v>1970</v>
      </c>
    </row>
    <row r="176" ht="12.75" outlineLevel="1">
      <c r="E176" s="21"/>
    </row>
    <row r="177" spans="1:7" s="1" customFormat="1" ht="12.75" outlineLevel="2">
      <c r="A177" s="7">
        <v>1400</v>
      </c>
      <c r="B177" s="6" t="s">
        <v>530</v>
      </c>
      <c r="C177" s="7">
        <v>4351</v>
      </c>
      <c r="D177" s="7">
        <v>2111</v>
      </c>
      <c r="E177" s="19">
        <v>4351000000000</v>
      </c>
      <c r="F177" s="8" t="s">
        <v>527</v>
      </c>
      <c r="G177" s="9">
        <v>300</v>
      </c>
    </row>
    <row r="178" spans="1:7" s="1" customFormat="1" ht="13.5" outlineLevel="2" thickBot="1">
      <c r="A178" s="7">
        <v>1400</v>
      </c>
      <c r="B178" s="6" t="s">
        <v>530</v>
      </c>
      <c r="C178" s="7">
        <v>4351</v>
      </c>
      <c r="D178" s="7">
        <v>2112</v>
      </c>
      <c r="E178" s="19">
        <v>4351000000000</v>
      </c>
      <c r="F178" s="8" t="s">
        <v>531</v>
      </c>
      <c r="G178" s="9">
        <v>480</v>
      </c>
    </row>
    <row r="179" spans="1:7" s="1" customFormat="1" ht="12.75" outlineLevel="1">
      <c r="A179" s="13"/>
      <c r="B179" s="14" t="s">
        <v>19</v>
      </c>
      <c r="C179" s="15">
        <v>4351</v>
      </c>
      <c r="D179" s="16"/>
      <c r="E179" s="20"/>
      <c r="F179" s="17" t="s">
        <v>646</v>
      </c>
      <c r="G179" s="18">
        <f>SUM(G177:G178)</f>
        <v>780</v>
      </c>
    </row>
    <row r="180" ht="12.75" outlineLevel="1">
      <c r="E180" s="21"/>
    </row>
    <row r="181" spans="1:7" s="1" customFormat="1" ht="12.75">
      <c r="A181" s="3"/>
      <c r="B181" s="10" t="s">
        <v>550</v>
      </c>
      <c r="C181" s="4"/>
      <c r="D181" s="5"/>
      <c r="E181" s="22"/>
      <c r="F181" s="11" t="s">
        <v>597</v>
      </c>
      <c r="G181" s="12">
        <f>SUM(G179,G175)</f>
        <v>2750</v>
      </c>
    </row>
    <row r="182" ht="12.75">
      <c r="E182" s="21"/>
    </row>
    <row r="183" ht="12.75">
      <c r="E183" s="21"/>
    </row>
    <row r="184" spans="1:7" s="1" customFormat="1" ht="13.5" outlineLevel="2" thickBot="1">
      <c r="A184" s="7">
        <v>1500</v>
      </c>
      <c r="B184" s="6" t="s">
        <v>532</v>
      </c>
      <c r="C184" s="7">
        <v>0</v>
      </c>
      <c r="D184" s="7">
        <v>1361</v>
      </c>
      <c r="E184" s="19">
        <v>6171150000000</v>
      </c>
      <c r="F184" s="8" t="s">
        <v>447</v>
      </c>
      <c r="G184" s="9">
        <v>1500</v>
      </c>
    </row>
    <row r="185" spans="1:7" s="1" customFormat="1" ht="12.75" outlineLevel="1">
      <c r="A185" s="13"/>
      <c r="B185" s="14" t="s">
        <v>19</v>
      </c>
      <c r="C185" s="15">
        <v>0</v>
      </c>
      <c r="D185" s="16"/>
      <c r="E185" s="20"/>
      <c r="F185" s="17" t="s">
        <v>655</v>
      </c>
      <c r="G185" s="18">
        <f>SUM(G184)</f>
        <v>1500</v>
      </c>
    </row>
    <row r="186" ht="12.75" outlineLevel="1">
      <c r="E186" s="21"/>
    </row>
    <row r="187" spans="1:7" s="1" customFormat="1" ht="12.75" outlineLevel="2">
      <c r="A187" s="7">
        <v>1500</v>
      </c>
      <c r="B187" s="6" t="s">
        <v>532</v>
      </c>
      <c r="C187" s="7">
        <v>2169</v>
      </c>
      <c r="D187" s="7">
        <v>2212</v>
      </c>
      <c r="E187" s="19">
        <v>2169000000000</v>
      </c>
      <c r="F187" s="8" t="s">
        <v>533</v>
      </c>
      <c r="G187" s="9">
        <v>50</v>
      </c>
    </row>
    <row r="188" spans="1:7" s="1" customFormat="1" ht="13.5" outlineLevel="2" thickBot="1">
      <c r="A188" s="7">
        <v>1500</v>
      </c>
      <c r="B188" s="6" t="s">
        <v>532</v>
      </c>
      <c r="C188" s="7">
        <v>2169</v>
      </c>
      <c r="D188" s="7">
        <v>2212</v>
      </c>
      <c r="E188" s="19">
        <v>6171150000000</v>
      </c>
      <c r="F188" s="8" t="s">
        <v>533</v>
      </c>
      <c r="G188" s="9">
        <v>0</v>
      </c>
    </row>
    <row r="189" spans="1:7" s="1" customFormat="1" ht="12.75" outlineLevel="1">
      <c r="A189" s="13"/>
      <c r="B189" s="14" t="s">
        <v>19</v>
      </c>
      <c r="C189" s="15">
        <v>2169</v>
      </c>
      <c r="D189" s="16"/>
      <c r="E189" s="20"/>
      <c r="F189" s="17" t="s">
        <v>654</v>
      </c>
      <c r="G189" s="18">
        <f>SUM(G187:G188)</f>
        <v>50</v>
      </c>
    </row>
    <row r="190" ht="12.75" outlineLevel="1">
      <c r="E190" s="21"/>
    </row>
    <row r="191" spans="1:7" s="1" customFormat="1" ht="12.75">
      <c r="A191" s="3"/>
      <c r="B191" s="10" t="s">
        <v>551</v>
      </c>
      <c r="C191" s="4"/>
      <c r="D191" s="5"/>
      <c r="E191" s="22"/>
      <c r="F191" s="11" t="s">
        <v>598</v>
      </c>
      <c r="G191" s="12">
        <f>SUM(G189,G185)</f>
        <v>1550</v>
      </c>
    </row>
    <row r="192" ht="12.75">
      <c r="E192" s="21"/>
    </row>
    <row r="193" ht="12.75">
      <c r="E193" s="21"/>
    </row>
    <row r="194" spans="1:7" s="1" customFormat="1" ht="13.5" outlineLevel="2" thickBot="1">
      <c r="A194" s="7">
        <v>1600</v>
      </c>
      <c r="B194" s="6" t="s">
        <v>437</v>
      </c>
      <c r="C194" s="7">
        <v>2299</v>
      </c>
      <c r="D194" s="7">
        <v>2212</v>
      </c>
      <c r="E194" s="19">
        <v>2299000000000</v>
      </c>
      <c r="F194" s="8" t="s">
        <v>534</v>
      </c>
      <c r="G194" s="9">
        <v>4500</v>
      </c>
    </row>
    <row r="195" spans="1:7" s="1" customFormat="1" ht="12.75" outlineLevel="1">
      <c r="A195" s="13"/>
      <c r="B195" s="14" t="s">
        <v>19</v>
      </c>
      <c r="C195" s="15">
        <v>2299</v>
      </c>
      <c r="D195" s="16"/>
      <c r="E195" s="20"/>
      <c r="F195" s="17" t="s">
        <v>654</v>
      </c>
      <c r="G195" s="18">
        <f>SUM(G194)</f>
        <v>4500</v>
      </c>
    </row>
    <row r="196" ht="12.75" outlineLevel="1">
      <c r="E196" s="21"/>
    </row>
    <row r="197" spans="1:7" s="1" customFormat="1" ht="13.5" outlineLevel="2" thickBot="1">
      <c r="A197" s="7">
        <v>1600</v>
      </c>
      <c r="B197" s="6" t="s">
        <v>437</v>
      </c>
      <c r="C197" s="7">
        <v>6171</v>
      </c>
      <c r="D197" s="7">
        <v>2324</v>
      </c>
      <c r="E197" s="19">
        <v>6171160000000</v>
      </c>
      <c r="F197" s="8" t="s">
        <v>449</v>
      </c>
      <c r="G197" s="9">
        <v>350</v>
      </c>
    </row>
    <row r="198" spans="1:7" s="1" customFormat="1" ht="12.75" outlineLevel="1">
      <c r="A198" s="13"/>
      <c r="B198" s="14" t="s">
        <v>19</v>
      </c>
      <c r="C198" s="15">
        <v>6171</v>
      </c>
      <c r="D198" s="16"/>
      <c r="E198" s="20"/>
      <c r="F198" s="17" t="s">
        <v>657</v>
      </c>
      <c r="G198" s="18">
        <f>SUM(G197)</f>
        <v>350</v>
      </c>
    </row>
    <row r="199" ht="12.75" outlineLevel="1">
      <c r="E199" s="21"/>
    </row>
    <row r="200" spans="1:7" s="1" customFormat="1" ht="12.75">
      <c r="A200" s="3"/>
      <c r="B200" s="10" t="s">
        <v>552</v>
      </c>
      <c r="C200" s="4"/>
      <c r="D200" s="5"/>
      <c r="E200" s="22"/>
      <c r="F200" s="11" t="s">
        <v>599</v>
      </c>
      <c r="G200" s="12">
        <f>SUM(G198,G195)</f>
        <v>4850</v>
      </c>
    </row>
    <row r="201" ht="12.75">
      <c r="E201" s="21"/>
    </row>
    <row r="202" ht="12.75">
      <c r="E202" s="21"/>
    </row>
    <row r="203" spans="1:7" s="1" customFormat="1" ht="13.5" outlineLevel="2" thickBot="1">
      <c r="A203" s="7">
        <v>2000</v>
      </c>
      <c r="B203" s="6" t="s">
        <v>535</v>
      </c>
      <c r="C203" s="7">
        <v>0</v>
      </c>
      <c r="D203" s="7">
        <v>4121</v>
      </c>
      <c r="E203" s="19">
        <v>5311000000000</v>
      </c>
      <c r="F203" s="8" t="s">
        <v>536</v>
      </c>
      <c r="G203" s="9">
        <v>2677</v>
      </c>
    </row>
    <row r="204" spans="1:7" s="1" customFormat="1" ht="12.75" outlineLevel="1">
      <c r="A204" s="13"/>
      <c r="B204" s="14" t="s">
        <v>19</v>
      </c>
      <c r="C204" s="15">
        <v>0</v>
      </c>
      <c r="D204" s="16"/>
      <c r="E204" s="20"/>
      <c r="F204" s="17" t="s">
        <v>667</v>
      </c>
      <c r="G204" s="18">
        <f>SUM(G203)</f>
        <v>2677</v>
      </c>
    </row>
    <row r="205" ht="12.75" outlineLevel="1">
      <c r="E205" s="21"/>
    </row>
    <row r="206" spans="1:7" s="1" customFormat="1" ht="12.75" outlineLevel="2">
      <c r="A206" s="7">
        <v>2000</v>
      </c>
      <c r="B206" s="6" t="s">
        <v>535</v>
      </c>
      <c r="C206" s="7">
        <v>5311</v>
      </c>
      <c r="D206" s="7">
        <v>2111</v>
      </c>
      <c r="E206" s="19">
        <v>5311000000000</v>
      </c>
      <c r="F206" s="8" t="s">
        <v>510</v>
      </c>
      <c r="G206" s="9">
        <v>1300</v>
      </c>
    </row>
    <row r="207" spans="1:7" s="1" customFormat="1" ht="13.5" outlineLevel="2" thickBot="1">
      <c r="A207" s="7">
        <v>2000</v>
      </c>
      <c r="B207" s="6" t="s">
        <v>535</v>
      </c>
      <c r="C207" s="7">
        <v>5311</v>
      </c>
      <c r="D207" s="7">
        <v>2212</v>
      </c>
      <c r="E207" s="19">
        <v>5311000000000</v>
      </c>
      <c r="F207" s="8" t="s">
        <v>533</v>
      </c>
      <c r="G207" s="9">
        <v>500</v>
      </c>
    </row>
    <row r="208" spans="1:7" s="1" customFormat="1" ht="12.75" outlineLevel="1">
      <c r="A208" s="13"/>
      <c r="B208" s="14" t="s">
        <v>19</v>
      </c>
      <c r="C208" s="15"/>
      <c r="D208" s="15">
        <v>5311</v>
      </c>
      <c r="E208" s="20"/>
      <c r="F208" s="17" t="s">
        <v>656</v>
      </c>
      <c r="G208" s="18">
        <f>SUM(G206:G207)</f>
        <v>1800</v>
      </c>
    </row>
    <row r="209" ht="12.75" outlineLevel="1"/>
    <row r="210" spans="1:7" s="1" customFormat="1" ht="12.75">
      <c r="A210" s="3"/>
      <c r="B210" s="10" t="s">
        <v>553</v>
      </c>
      <c r="C210" s="4"/>
      <c r="D210" s="5"/>
      <c r="E210" s="5"/>
      <c r="F210" s="11" t="s">
        <v>600</v>
      </c>
      <c r="G210" s="12">
        <f>SUM(G208,G204)</f>
        <v>4477</v>
      </c>
    </row>
    <row r="212" spans="1:7" s="1" customFormat="1" ht="12.75">
      <c r="A212" s="3"/>
      <c r="B212" s="10" t="s">
        <v>435</v>
      </c>
      <c r="C212" s="4"/>
      <c r="D212" s="5"/>
      <c r="E212" s="5"/>
      <c r="F212" s="11"/>
      <c r="G212" s="12">
        <f>SUM(G210,G200,G191,G181,G169,G163,G147,G114,G108,G87,G66,G56,G44,G32,G22,G15,G9)</f>
        <v>237988.82</v>
      </c>
    </row>
    <row r="213" spans="1:7" s="1" customFormat="1" ht="12.75">
      <c r="A213" s="3"/>
      <c r="B213" s="10"/>
      <c r="C213" s="4"/>
      <c r="D213" s="5"/>
      <c r="E213" s="5"/>
      <c r="F213" s="11"/>
      <c r="G213" s="12"/>
    </row>
    <row r="214" spans="1:7" s="1" customFormat="1" ht="12.75">
      <c r="A214" s="3"/>
      <c r="B214" s="10"/>
      <c r="C214" s="4"/>
      <c r="D214" s="5"/>
      <c r="E214" s="5"/>
      <c r="F214" s="11"/>
      <c r="G214" s="12"/>
    </row>
    <row r="215" spans="1:7" s="1" customFormat="1" ht="12.75">
      <c r="A215" s="3"/>
      <c r="B215" s="10"/>
      <c r="C215" s="4"/>
      <c r="D215" s="5"/>
      <c r="E215" s="5"/>
      <c r="F215" s="11"/>
      <c r="G215" s="12"/>
    </row>
    <row r="216" spans="1:7" s="1" customFormat="1" ht="12.75">
      <c r="A216" s="3"/>
      <c r="B216" s="10"/>
      <c r="C216" s="4"/>
      <c r="D216" s="5"/>
      <c r="E216" s="5"/>
      <c r="F216" s="11"/>
      <c r="G216" s="12"/>
    </row>
    <row r="217" spans="1:7" s="1" customFormat="1" ht="12.75">
      <c r="A217" s="3"/>
      <c r="B217" s="10"/>
      <c r="C217" s="4"/>
      <c r="D217" s="5"/>
      <c r="E217" s="5"/>
      <c r="F217" s="11"/>
      <c r="G217" s="12"/>
    </row>
    <row r="218" spans="1:7" s="1" customFormat="1" ht="12.75">
      <c r="A218" s="3"/>
      <c r="B218" s="10"/>
      <c r="C218" s="4"/>
      <c r="D218" s="5"/>
      <c r="E218" s="5"/>
      <c r="F218" s="11"/>
      <c r="G218" s="12"/>
    </row>
    <row r="219" spans="1:7" s="1" customFormat="1" ht="12.75">
      <c r="A219" s="3"/>
      <c r="B219" s="10"/>
      <c r="C219" s="4"/>
      <c r="D219" s="5"/>
      <c r="E219" s="5"/>
      <c r="F219" s="11"/>
      <c r="G219" s="12"/>
    </row>
    <row r="220" spans="1:7" s="1" customFormat="1" ht="12.75">
      <c r="A220" s="3"/>
      <c r="B220" s="10"/>
      <c r="C220" s="4"/>
      <c r="D220" s="5"/>
      <c r="E220" s="5"/>
      <c r="F220" s="11"/>
      <c r="G220" s="12"/>
    </row>
    <row r="221" spans="1:7" s="1" customFormat="1" ht="12.75">
      <c r="A221" s="3"/>
      <c r="B221" s="10"/>
      <c r="C221" s="4"/>
      <c r="D221" s="5"/>
      <c r="E221" s="5"/>
      <c r="F221" s="11"/>
      <c r="G221" s="12"/>
    </row>
    <row r="222" spans="1:7" s="1" customFormat="1" ht="12.75">
      <c r="A222" s="3"/>
      <c r="B222" s="10"/>
      <c r="C222" s="4"/>
      <c r="D222" s="5"/>
      <c r="E222" s="5"/>
      <c r="F222" s="11"/>
      <c r="G222" s="12"/>
    </row>
    <row r="223" spans="1:7" s="1" customFormat="1" ht="12.75">
      <c r="A223" s="7">
        <v>900</v>
      </c>
      <c r="B223" s="6" t="s">
        <v>57</v>
      </c>
      <c r="C223" s="7">
        <v>0</v>
      </c>
      <c r="D223" s="7">
        <v>8115</v>
      </c>
      <c r="E223" s="19">
        <v>776</v>
      </c>
      <c r="F223" s="8" t="s">
        <v>486</v>
      </c>
      <c r="G223" s="9">
        <f>11599.61+1620.39</f>
        <v>13220</v>
      </c>
    </row>
    <row r="224" spans="1:7" s="1" customFormat="1" ht="12.75">
      <c r="A224" s="7">
        <v>900</v>
      </c>
      <c r="B224" s="6" t="s">
        <v>487</v>
      </c>
      <c r="C224" s="7">
        <v>0</v>
      </c>
      <c r="D224" s="7">
        <v>8115</v>
      </c>
      <c r="E224" s="19">
        <v>6171090000000</v>
      </c>
      <c r="F224" s="8" t="s">
        <v>487</v>
      </c>
      <c r="G224" s="9">
        <v>9399.58</v>
      </c>
    </row>
    <row r="225" spans="1:7" s="1" customFormat="1" ht="12.75">
      <c r="A225" s="7">
        <v>900</v>
      </c>
      <c r="B225" s="6" t="s">
        <v>487</v>
      </c>
      <c r="C225" s="7">
        <v>0</v>
      </c>
      <c r="D225" s="7">
        <v>8115</v>
      </c>
      <c r="E225" s="19">
        <v>6171090000000</v>
      </c>
      <c r="F225" s="8" t="s">
        <v>488</v>
      </c>
      <c r="G225" s="9">
        <v>51151.18</v>
      </c>
    </row>
    <row r="226" spans="1:7" s="1" customFormat="1" ht="13.5" thickBot="1">
      <c r="A226" s="7">
        <v>900</v>
      </c>
      <c r="B226" s="6" t="s">
        <v>489</v>
      </c>
      <c r="C226" s="7">
        <v>0</v>
      </c>
      <c r="D226" s="7">
        <v>8123</v>
      </c>
      <c r="E226" s="19">
        <v>919</v>
      </c>
      <c r="F226" s="8" t="s">
        <v>490</v>
      </c>
      <c r="G226" s="9">
        <v>9000</v>
      </c>
    </row>
    <row r="227" spans="1:7" s="1" customFormat="1" ht="12.75">
      <c r="A227" s="13"/>
      <c r="B227" s="14" t="s">
        <v>19</v>
      </c>
      <c r="C227" s="15">
        <v>0</v>
      </c>
      <c r="D227" s="16"/>
      <c r="E227" s="20"/>
      <c r="F227" s="17"/>
      <c r="G227" s="18">
        <f>SUM(G223:G226)</f>
        <v>82770.76000000001</v>
      </c>
    </row>
  </sheetData>
  <sheetProtection/>
  <mergeCells count="1">
    <mergeCell ref="A2:G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tabColor theme="9" tint="0.39998000860214233"/>
  </sheetPr>
  <dimension ref="A2:G799"/>
  <sheetViews>
    <sheetView zoomScalePageLayoutView="0" workbookViewId="0" topLeftCell="A1">
      <selection activeCell="J1" sqref="J1"/>
    </sheetView>
  </sheetViews>
  <sheetFormatPr defaultColWidth="9.00390625" defaultRowHeight="12.75" outlineLevelRow="2"/>
  <cols>
    <col min="1" max="1" width="7.75390625" style="0" customWidth="1"/>
    <col min="2" max="2" width="37.75390625" style="2" bestFit="1" customWidth="1"/>
    <col min="3" max="3" width="6.125" style="2" bestFit="1" customWidth="1"/>
    <col min="4" max="4" width="6.125" style="1" bestFit="1" customWidth="1"/>
    <col min="5" max="5" width="12.125" style="1" bestFit="1" customWidth="1"/>
    <col min="6" max="6" width="52.125" style="1" bestFit="1" customWidth="1"/>
    <col min="7" max="7" width="17.25390625" style="1" bestFit="1" customWidth="1"/>
    <col min="8" max="9" width="9.125" style="1" customWidth="1"/>
  </cols>
  <sheetData>
    <row r="2" spans="1:7" ht="20.25">
      <c r="A2" s="108" t="s">
        <v>583</v>
      </c>
      <c r="B2" s="108"/>
      <c r="C2" s="108"/>
      <c r="D2" s="108"/>
      <c r="E2" s="108"/>
      <c r="F2" s="108"/>
      <c r="G2" s="108"/>
    </row>
    <row r="4" spans="1:7" ht="12.75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5" t="s">
        <v>557</v>
      </c>
      <c r="G4" s="5" t="s">
        <v>556</v>
      </c>
    </row>
    <row r="6" spans="1:7" ht="12.75" outlineLevel="2">
      <c r="A6" s="7">
        <v>0</v>
      </c>
      <c r="B6" s="6" t="s">
        <v>5</v>
      </c>
      <c r="C6" s="7">
        <v>6112</v>
      </c>
      <c r="D6" s="7">
        <v>5021</v>
      </c>
      <c r="E6" s="19">
        <v>6112000000001</v>
      </c>
      <c r="F6" s="8" t="s">
        <v>6</v>
      </c>
      <c r="G6" s="9">
        <v>214</v>
      </c>
    </row>
    <row r="7" spans="1:7" ht="12.75" outlineLevel="2">
      <c r="A7" s="7">
        <v>0</v>
      </c>
      <c r="B7" s="6" t="s">
        <v>5</v>
      </c>
      <c r="C7" s="7">
        <v>6112</v>
      </c>
      <c r="D7" s="7">
        <v>5023</v>
      </c>
      <c r="E7" s="19">
        <v>6112000000001</v>
      </c>
      <c r="F7" s="8" t="s">
        <v>7</v>
      </c>
      <c r="G7" s="9">
        <v>1147</v>
      </c>
    </row>
    <row r="8" spans="1:7" ht="12.75" outlineLevel="2">
      <c r="A8" s="7">
        <v>0</v>
      </c>
      <c r="B8" s="6" t="s">
        <v>5</v>
      </c>
      <c r="C8" s="7">
        <v>6112</v>
      </c>
      <c r="D8" s="7">
        <v>5031</v>
      </c>
      <c r="E8" s="19">
        <v>6112000000001</v>
      </c>
      <c r="F8" s="8" t="s">
        <v>8</v>
      </c>
      <c r="G8" s="9">
        <v>150</v>
      </c>
    </row>
    <row r="9" spans="1:7" ht="12.75" outlineLevel="2">
      <c r="A9" s="7">
        <v>0</v>
      </c>
      <c r="B9" s="6" t="s">
        <v>5</v>
      </c>
      <c r="C9" s="7">
        <v>6112</v>
      </c>
      <c r="D9" s="7">
        <v>5032</v>
      </c>
      <c r="E9" s="19">
        <v>6112000000001</v>
      </c>
      <c r="F9" s="8" t="s">
        <v>9</v>
      </c>
      <c r="G9" s="9">
        <v>103</v>
      </c>
    </row>
    <row r="10" spans="1:7" ht="12.75" outlineLevel="2">
      <c r="A10" s="7">
        <v>0</v>
      </c>
      <c r="B10" s="6" t="s">
        <v>5</v>
      </c>
      <c r="C10" s="7">
        <v>6112</v>
      </c>
      <c r="D10" s="7">
        <v>5136</v>
      </c>
      <c r="E10" s="19">
        <v>6112000000001</v>
      </c>
      <c r="F10" s="8" t="s">
        <v>10</v>
      </c>
      <c r="G10" s="9">
        <v>1</v>
      </c>
    </row>
    <row r="11" spans="1:7" ht="12.75" outlineLevel="2">
      <c r="A11" s="7">
        <v>0</v>
      </c>
      <c r="B11" s="6" t="s">
        <v>5</v>
      </c>
      <c r="C11" s="7">
        <v>6112</v>
      </c>
      <c r="D11" s="7">
        <v>5137</v>
      </c>
      <c r="E11" s="19">
        <v>6112000000001</v>
      </c>
      <c r="F11" s="8" t="s">
        <v>11</v>
      </c>
      <c r="G11" s="9">
        <v>5</v>
      </c>
    </row>
    <row r="12" spans="1:7" ht="12.75" outlineLevel="2">
      <c r="A12" s="7">
        <v>0</v>
      </c>
      <c r="B12" s="6" t="s">
        <v>5</v>
      </c>
      <c r="C12" s="7">
        <v>6112</v>
      </c>
      <c r="D12" s="7">
        <v>5139</v>
      </c>
      <c r="E12" s="19">
        <v>6112000000001</v>
      </c>
      <c r="F12" s="8" t="s">
        <v>12</v>
      </c>
      <c r="G12" s="9">
        <v>3</v>
      </c>
    </row>
    <row r="13" spans="1:7" ht="12.75" outlineLevel="2">
      <c r="A13" s="7">
        <v>0</v>
      </c>
      <c r="B13" s="6" t="s">
        <v>5</v>
      </c>
      <c r="C13" s="7">
        <v>6112</v>
      </c>
      <c r="D13" s="7">
        <v>5162</v>
      </c>
      <c r="E13" s="19">
        <v>6112000000001</v>
      </c>
      <c r="F13" s="8" t="s">
        <v>13</v>
      </c>
      <c r="G13" s="9">
        <v>20</v>
      </c>
    </row>
    <row r="14" spans="1:7" ht="12.75" outlineLevel="2">
      <c r="A14" s="7">
        <v>0</v>
      </c>
      <c r="B14" s="6" t="s">
        <v>5</v>
      </c>
      <c r="C14" s="7">
        <v>6112</v>
      </c>
      <c r="D14" s="7">
        <v>5175</v>
      </c>
      <c r="E14" s="19">
        <v>6112000000001</v>
      </c>
      <c r="F14" s="8" t="s">
        <v>14</v>
      </c>
      <c r="G14" s="9">
        <v>12</v>
      </c>
    </row>
    <row r="15" spans="1:7" ht="12.75" outlineLevel="2">
      <c r="A15" s="7">
        <v>0</v>
      </c>
      <c r="B15" s="6" t="s">
        <v>5</v>
      </c>
      <c r="C15" s="7">
        <v>6112</v>
      </c>
      <c r="D15" s="7">
        <v>5176</v>
      </c>
      <c r="E15" s="19">
        <v>6112000000001</v>
      </c>
      <c r="F15" s="8" t="s">
        <v>15</v>
      </c>
      <c r="G15" s="9">
        <v>6</v>
      </c>
    </row>
    <row r="16" spans="1:7" ht="12.75" outlineLevel="2">
      <c r="A16" s="7">
        <v>0</v>
      </c>
      <c r="B16" s="6" t="s">
        <v>5</v>
      </c>
      <c r="C16" s="7">
        <v>6112</v>
      </c>
      <c r="D16" s="7">
        <v>5194</v>
      </c>
      <c r="E16" s="19">
        <v>6112000000001</v>
      </c>
      <c r="F16" s="8" t="s">
        <v>16</v>
      </c>
      <c r="G16" s="9">
        <v>5</v>
      </c>
    </row>
    <row r="17" spans="1:7" ht="12.75" outlineLevel="2">
      <c r="A17" s="7">
        <v>0</v>
      </c>
      <c r="B17" s="6" t="s">
        <v>5</v>
      </c>
      <c r="C17" s="7">
        <v>6112</v>
      </c>
      <c r="D17" s="7">
        <v>5222</v>
      </c>
      <c r="E17" s="19">
        <v>6112000000001</v>
      </c>
      <c r="F17" s="8" t="s">
        <v>17</v>
      </c>
      <c r="G17" s="9">
        <v>20</v>
      </c>
    </row>
    <row r="18" spans="1:7" ht="13.5" outlineLevel="2" thickBot="1">
      <c r="A18" s="7">
        <v>0</v>
      </c>
      <c r="B18" s="6" t="s">
        <v>5</v>
      </c>
      <c r="C18" s="7">
        <v>6112</v>
      </c>
      <c r="D18" s="7">
        <v>5492</v>
      </c>
      <c r="E18" s="19">
        <v>6112000000001</v>
      </c>
      <c r="F18" s="8" t="s">
        <v>18</v>
      </c>
      <c r="G18" s="9">
        <v>30</v>
      </c>
    </row>
    <row r="19" spans="1:7" ht="12.75" outlineLevel="1">
      <c r="A19" s="13"/>
      <c r="B19" s="14" t="s">
        <v>19</v>
      </c>
      <c r="C19" s="15">
        <v>6112</v>
      </c>
      <c r="D19" s="16"/>
      <c r="E19" s="20"/>
      <c r="F19" s="17" t="s">
        <v>601</v>
      </c>
      <c r="G19" s="18">
        <f>SUM(G6:G18)</f>
        <v>1716</v>
      </c>
    </row>
    <row r="20" ht="12.75" outlineLevel="1">
      <c r="E20" s="21"/>
    </row>
    <row r="21" spans="1:7" ht="12.75" outlineLevel="2">
      <c r="A21" s="7">
        <v>0</v>
      </c>
      <c r="B21" s="6" t="s">
        <v>20</v>
      </c>
      <c r="C21" s="7">
        <v>6171</v>
      </c>
      <c r="D21" s="7">
        <v>5041</v>
      </c>
      <c r="E21" s="19">
        <v>6171000000001</v>
      </c>
      <c r="F21" s="8" t="s">
        <v>21</v>
      </c>
      <c r="G21" s="9">
        <v>23</v>
      </c>
    </row>
    <row r="22" spans="1:7" ht="12.75" outlineLevel="2">
      <c r="A22" s="7">
        <v>0</v>
      </c>
      <c r="B22" s="6" t="s">
        <v>20</v>
      </c>
      <c r="C22" s="7">
        <v>6171</v>
      </c>
      <c r="D22" s="7">
        <v>5137</v>
      </c>
      <c r="E22" s="19">
        <v>6171000000101</v>
      </c>
      <c r="F22" s="8" t="s">
        <v>22</v>
      </c>
      <c r="G22" s="9">
        <v>150</v>
      </c>
    </row>
    <row r="23" spans="1:7" ht="12.75" outlineLevel="2">
      <c r="A23" s="7">
        <v>0</v>
      </c>
      <c r="B23" s="6" t="s">
        <v>20</v>
      </c>
      <c r="C23" s="7">
        <v>6171</v>
      </c>
      <c r="D23" s="7">
        <v>5137</v>
      </c>
      <c r="E23" s="19">
        <v>6171000000103</v>
      </c>
      <c r="F23" s="8" t="s">
        <v>23</v>
      </c>
      <c r="G23" s="9">
        <v>0</v>
      </c>
    </row>
    <row r="24" spans="1:7" ht="12.75" outlineLevel="2">
      <c r="A24" s="7">
        <v>0</v>
      </c>
      <c r="B24" s="6" t="s">
        <v>20</v>
      </c>
      <c r="C24" s="7">
        <v>6171</v>
      </c>
      <c r="D24" s="7">
        <v>5137</v>
      </c>
      <c r="E24" s="19">
        <v>6171000000104</v>
      </c>
      <c r="F24" s="8" t="s">
        <v>24</v>
      </c>
      <c r="G24" s="9">
        <v>0</v>
      </c>
    </row>
    <row r="25" spans="1:7" ht="12.75" outlineLevel="2">
      <c r="A25" s="7">
        <v>0</v>
      </c>
      <c r="B25" s="6" t="s">
        <v>20</v>
      </c>
      <c r="C25" s="7">
        <v>6171</v>
      </c>
      <c r="D25" s="7">
        <v>5137</v>
      </c>
      <c r="E25" s="19">
        <v>6171000000105</v>
      </c>
      <c r="F25" s="8" t="s">
        <v>25</v>
      </c>
      <c r="G25" s="9">
        <v>58</v>
      </c>
    </row>
    <row r="26" spans="1:7" ht="12.75" outlineLevel="2">
      <c r="A26" s="7">
        <v>0</v>
      </c>
      <c r="B26" s="6" t="s">
        <v>20</v>
      </c>
      <c r="C26" s="7">
        <v>6171</v>
      </c>
      <c r="D26" s="7">
        <v>5137</v>
      </c>
      <c r="E26" s="19">
        <v>6171000000106</v>
      </c>
      <c r="F26" s="8" t="s">
        <v>26</v>
      </c>
      <c r="G26" s="9">
        <v>70</v>
      </c>
    </row>
    <row r="27" spans="1:7" ht="12.75" outlineLevel="2">
      <c r="A27" s="7">
        <v>0</v>
      </c>
      <c r="B27" s="6" t="s">
        <v>20</v>
      </c>
      <c r="C27" s="7">
        <v>6171</v>
      </c>
      <c r="D27" s="7">
        <v>5137</v>
      </c>
      <c r="E27" s="19">
        <v>6171000000107</v>
      </c>
      <c r="F27" s="8" t="s">
        <v>27</v>
      </c>
      <c r="G27" s="9">
        <v>40</v>
      </c>
    </row>
    <row r="28" spans="1:7" ht="12.75" outlineLevel="2">
      <c r="A28" s="7">
        <v>0</v>
      </c>
      <c r="B28" s="6" t="s">
        <v>20</v>
      </c>
      <c r="C28" s="7">
        <v>6171</v>
      </c>
      <c r="D28" s="7">
        <v>5137</v>
      </c>
      <c r="E28" s="19">
        <v>6171000000108</v>
      </c>
      <c r="F28" s="8" t="s">
        <v>28</v>
      </c>
      <c r="G28" s="9">
        <v>5</v>
      </c>
    </row>
    <row r="29" spans="1:7" ht="12.75" outlineLevel="2">
      <c r="A29" s="7">
        <v>0</v>
      </c>
      <c r="B29" s="6" t="s">
        <v>20</v>
      </c>
      <c r="C29" s="7">
        <v>6171</v>
      </c>
      <c r="D29" s="7">
        <v>5137</v>
      </c>
      <c r="E29" s="19">
        <v>6171000000109</v>
      </c>
      <c r="F29" s="8" t="s">
        <v>29</v>
      </c>
      <c r="G29" s="9">
        <v>25</v>
      </c>
    </row>
    <row r="30" spans="1:7" ht="12.75" outlineLevel="2">
      <c r="A30" s="7">
        <v>0</v>
      </c>
      <c r="B30" s="6" t="s">
        <v>20</v>
      </c>
      <c r="C30" s="7">
        <v>6171</v>
      </c>
      <c r="D30" s="7">
        <v>5137</v>
      </c>
      <c r="E30" s="19">
        <v>6171000000111</v>
      </c>
      <c r="F30" s="8" t="s">
        <v>30</v>
      </c>
      <c r="G30" s="9">
        <v>5</v>
      </c>
    </row>
    <row r="31" spans="1:7" ht="12.75" outlineLevel="2">
      <c r="A31" s="7">
        <v>0</v>
      </c>
      <c r="B31" s="6" t="s">
        <v>20</v>
      </c>
      <c r="C31" s="7">
        <v>6171</v>
      </c>
      <c r="D31" s="7">
        <v>5137</v>
      </c>
      <c r="E31" s="19">
        <v>6171000000113</v>
      </c>
      <c r="F31" s="8" t="s">
        <v>31</v>
      </c>
      <c r="G31" s="9">
        <v>0</v>
      </c>
    </row>
    <row r="32" spans="1:7" ht="12.75" outlineLevel="2">
      <c r="A32" s="7">
        <v>0</v>
      </c>
      <c r="B32" s="6" t="s">
        <v>20</v>
      </c>
      <c r="C32" s="7">
        <v>6171</v>
      </c>
      <c r="D32" s="7">
        <v>5137</v>
      </c>
      <c r="E32" s="19">
        <v>6171000000115</v>
      </c>
      <c r="F32" s="8" t="s">
        <v>32</v>
      </c>
      <c r="G32" s="9">
        <v>0</v>
      </c>
    </row>
    <row r="33" spans="1:7" ht="12.75" outlineLevel="2">
      <c r="A33" s="7">
        <v>0</v>
      </c>
      <c r="B33" s="6" t="s">
        <v>20</v>
      </c>
      <c r="C33" s="7">
        <v>6171</v>
      </c>
      <c r="D33" s="7">
        <v>5139</v>
      </c>
      <c r="E33" s="19">
        <v>6171000000001</v>
      </c>
      <c r="F33" s="8" t="s">
        <v>33</v>
      </c>
      <c r="G33" s="9">
        <v>1000</v>
      </c>
    </row>
    <row r="34" spans="1:7" ht="12.75" outlineLevel="2">
      <c r="A34" s="7">
        <v>0</v>
      </c>
      <c r="B34" s="6" t="s">
        <v>20</v>
      </c>
      <c r="C34" s="7">
        <v>6171</v>
      </c>
      <c r="D34" s="7">
        <v>5151</v>
      </c>
      <c r="E34" s="19">
        <v>6171000000001</v>
      </c>
      <c r="F34" s="8" t="s">
        <v>34</v>
      </c>
      <c r="G34" s="9">
        <v>100</v>
      </c>
    </row>
    <row r="35" spans="1:7" ht="12.75" outlineLevel="2">
      <c r="A35" s="7">
        <v>0</v>
      </c>
      <c r="B35" s="6" t="s">
        <v>20</v>
      </c>
      <c r="C35" s="7">
        <v>6171</v>
      </c>
      <c r="D35" s="7">
        <v>5151</v>
      </c>
      <c r="E35" s="19">
        <v>6171000000001</v>
      </c>
      <c r="F35" s="8" t="s">
        <v>35</v>
      </c>
      <c r="G35" s="9">
        <v>20</v>
      </c>
    </row>
    <row r="36" spans="1:7" ht="12.75" outlineLevel="2">
      <c r="A36" s="7">
        <v>0</v>
      </c>
      <c r="B36" s="6" t="s">
        <v>20</v>
      </c>
      <c r="C36" s="7">
        <v>6171</v>
      </c>
      <c r="D36" s="7">
        <v>5153</v>
      </c>
      <c r="E36" s="19">
        <v>6171000000001</v>
      </c>
      <c r="F36" s="8" t="s">
        <v>36</v>
      </c>
      <c r="G36" s="9">
        <v>520</v>
      </c>
    </row>
    <row r="37" spans="1:7" ht="12.75" outlineLevel="2">
      <c r="A37" s="7">
        <v>0</v>
      </c>
      <c r="B37" s="6" t="s">
        <v>20</v>
      </c>
      <c r="C37" s="7">
        <v>6171</v>
      </c>
      <c r="D37" s="7">
        <v>5153</v>
      </c>
      <c r="E37" s="19">
        <v>6171000000001</v>
      </c>
      <c r="F37" s="8" t="s">
        <v>37</v>
      </c>
      <c r="G37" s="9">
        <v>200</v>
      </c>
    </row>
    <row r="38" spans="1:7" ht="12.75" outlineLevel="2">
      <c r="A38" s="7">
        <v>0</v>
      </c>
      <c r="B38" s="6" t="s">
        <v>20</v>
      </c>
      <c r="C38" s="7">
        <v>6171</v>
      </c>
      <c r="D38" s="7">
        <v>5154</v>
      </c>
      <c r="E38" s="19">
        <v>6171000000001</v>
      </c>
      <c r="F38" s="8" t="s">
        <v>38</v>
      </c>
      <c r="G38" s="9">
        <v>540</v>
      </c>
    </row>
    <row r="39" spans="1:7" ht="12.75" outlineLevel="2">
      <c r="A39" s="7">
        <v>0</v>
      </c>
      <c r="B39" s="6" t="s">
        <v>20</v>
      </c>
      <c r="C39" s="7">
        <v>6171</v>
      </c>
      <c r="D39" s="7">
        <v>5154</v>
      </c>
      <c r="E39" s="19">
        <v>6171000000001</v>
      </c>
      <c r="F39" s="8" t="s">
        <v>39</v>
      </c>
      <c r="G39" s="9">
        <v>300</v>
      </c>
    </row>
    <row r="40" spans="1:7" ht="12.75" outlineLevel="2">
      <c r="A40" s="7">
        <v>0</v>
      </c>
      <c r="B40" s="6" t="s">
        <v>20</v>
      </c>
      <c r="C40" s="7">
        <v>6171</v>
      </c>
      <c r="D40" s="7">
        <v>5156</v>
      </c>
      <c r="E40" s="19">
        <v>6171000000001</v>
      </c>
      <c r="F40" s="8" t="s">
        <v>558</v>
      </c>
      <c r="G40" s="9">
        <v>58</v>
      </c>
    </row>
    <row r="41" spans="1:7" ht="12.75" outlineLevel="2">
      <c r="A41" s="7">
        <v>0</v>
      </c>
      <c r="B41" s="6" t="s">
        <v>20</v>
      </c>
      <c r="C41" s="7">
        <v>6171</v>
      </c>
      <c r="D41" s="7">
        <v>5156</v>
      </c>
      <c r="E41" s="19">
        <v>6171000000001</v>
      </c>
      <c r="F41" s="8" t="s">
        <v>559</v>
      </c>
      <c r="G41" s="9">
        <v>24</v>
      </c>
    </row>
    <row r="42" spans="1:7" ht="12.75" outlineLevel="2">
      <c r="A42" s="7">
        <v>0</v>
      </c>
      <c r="B42" s="6" t="s">
        <v>20</v>
      </c>
      <c r="C42" s="7">
        <v>6171</v>
      </c>
      <c r="D42" s="7">
        <v>5156</v>
      </c>
      <c r="E42" s="19">
        <v>6171000000001</v>
      </c>
      <c r="F42" s="8" t="s">
        <v>560</v>
      </c>
      <c r="G42" s="9">
        <v>148</v>
      </c>
    </row>
    <row r="43" spans="1:7" ht="12.75" outlineLevel="2">
      <c r="A43" s="7">
        <v>0</v>
      </c>
      <c r="B43" s="6" t="s">
        <v>20</v>
      </c>
      <c r="C43" s="7">
        <v>6171</v>
      </c>
      <c r="D43" s="7">
        <v>5161</v>
      </c>
      <c r="E43" s="19">
        <v>6171000000001</v>
      </c>
      <c r="F43" s="8" t="s">
        <v>40</v>
      </c>
      <c r="G43" s="9">
        <v>1000</v>
      </c>
    </row>
    <row r="44" spans="1:7" ht="12.75" outlineLevel="2">
      <c r="A44" s="7">
        <v>0</v>
      </c>
      <c r="B44" s="6" t="s">
        <v>20</v>
      </c>
      <c r="C44" s="7">
        <v>6171</v>
      </c>
      <c r="D44" s="7">
        <v>5162</v>
      </c>
      <c r="E44" s="19">
        <v>6171000000001</v>
      </c>
      <c r="F44" s="8" t="s">
        <v>41</v>
      </c>
      <c r="G44" s="9">
        <v>555</v>
      </c>
    </row>
    <row r="45" spans="1:7" ht="12.75" outlineLevel="2">
      <c r="A45" s="7">
        <v>0</v>
      </c>
      <c r="B45" s="6" t="s">
        <v>20</v>
      </c>
      <c r="C45" s="7">
        <v>6171</v>
      </c>
      <c r="D45" s="7">
        <v>5162</v>
      </c>
      <c r="E45" s="19">
        <v>6171000000001</v>
      </c>
      <c r="F45" s="8" t="s">
        <v>42</v>
      </c>
      <c r="G45" s="9">
        <v>97</v>
      </c>
    </row>
    <row r="46" spans="1:7" ht="12.75" outlineLevel="2">
      <c r="A46" s="7">
        <v>0</v>
      </c>
      <c r="B46" s="6" t="s">
        <v>20</v>
      </c>
      <c r="C46" s="7">
        <v>6171</v>
      </c>
      <c r="D46" s="7">
        <v>5162</v>
      </c>
      <c r="E46" s="19">
        <v>6171000000001</v>
      </c>
      <c r="F46" s="8" t="s">
        <v>43</v>
      </c>
      <c r="G46" s="9">
        <v>12</v>
      </c>
    </row>
    <row r="47" spans="1:7" ht="12.75" outlineLevel="2">
      <c r="A47" s="7">
        <v>0</v>
      </c>
      <c r="B47" s="6" t="s">
        <v>20</v>
      </c>
      <c r="C47" s="7">
        <v>6171</v>
      </c>
      <c r="D47" s="7">
        <v>5162</v>
      </c>
      <c r="E47" s="19">
        <v>6171000000001</v>
      </c>
      <c r="F47" s="8" t="s">
        <v>44</v>
      </c>
      <c r="G47" s="9">
        <v>100</v>
      </c>
    </row>
    <row r="48" spans="1:7" ht="12.75" outlineLevel="2">
      <c r="A48" s="7">
        <v>0</v>
      </c>
      <c r="B48" s="6" t="s">
        <v>20</v>
      </c>
      <c r="C48" s="7">
        <v>6171</v>
      </c>
      <c r="D48" s="7">
        <v>5166</v>
      </c>
      <c r="E48" s="19">
        <v>6171000000001</v>
      </c>
      <c r="F48" s="8" t="s">
        <v>45</v>
      </c>
      <c r="G48" s="9">
        <v>20</v>
      </c>
    </row>
    <row r="49" spans="1:7" ht="12.75" outlineLevel="2">
      <c r="A49" s="7">
        <v>0</v>
      </c>
      <c r="B49" s="6" t="s">
        <v>20</v>
      </c>
      <c r="C49" s="7">
        <v>6171</v>
      </c>
      <c r="D49" s="7">
        <v>5169</v>
      </c>
      <c r="E49" s="19">
        <v>6171000000001</v>
      </c>
      <c r="F49" s="8" t="s">
        <v>46</v>
      </c>
      <c r="G49" s="9">
        <v>360</v>
      </c>
    </row>
    <row r="50" spans="1:7" ht="12.75" outlineLevel="2">
      <c r="A50" s="7">
        <v>0</v>
      </c>
      <c r="B50" s="6" t="s">
        <v>20</v>
      </c>
      <c r="C50" s="7">
        <v>6171</v>
      </c>
      <c r="D50" s="7">
        <v>5169</v>
      </c>
      <c r="E50" s="19">
        <v>6171000000001</v>
      </c>
      <c r="F50" s="8" t="s">
        <v>47</v>
      </c>
      <c r="G50" s="9">
        <v>900</v>
      </c>
    </row>
    <row r="51" spans="1:7" ht="12.75" outlineLevel="2">
      <c r="A51" s="7">
        <v>0</v>
      </c>
      <c r="B51" s="6" t="s">
        <v>20</v>
      </c>
      <c r="C51" s="7">
        <v>6171</v>
      </c>
      <c r="D51" s="7">
        <v>5169</v>
      </c>
      <c r="E51" s="19">
        <v>6171000000001</v>
      </c>
      <c r="F51" s="8" t="s">
        <v>48</v>
      </c>
      <c r="G51" s="9">
        <v>1400</v>
      </c>
    </row>
    <row r="52" spans="1:7" ht="12.75" outlineLevel="2">
      <c r="A52" s="7">
        <v>0</v>
      </c>
      <c r="B52" s="6" t="s">
        <v>20</v>
      </c>
      <c r="C52" s="7">
        <v>6171</v>
      </c>
      <c r="D52" s="7">
        <v>5171</v>
      </c>
      <c r="E52" s="19">
        <v>6171000000001</v>
      </c>
      <c r="F52" s="8" t="s">
        <v>49</v>
      </c>
      <c r="G52" s="9">
        <v>120</v>
      </c>
    </row>
    <row r="53" spans="1:7" ht="12.75" outlineLevel="2">
      <c r="A53" s="7">
        <v>0</v>
      </c>
      <c r="B53" s="6" t="s">
        <v>20</v>
      </c>
      <c r="C53" s="7">
        <v>6171</v>
      </c>
      <c r="D53" s="7">
        <v>5175</v>
      </c>
      <c r="E53" s="19">
        <v>6171000000001</v>
      </c>
      <c r="F53" s="8" t="s">
        <v>50</v>
      </c>
      <c r="G53" s="9">
        <v>35</v>
      </c>
    </row>
    <row r="54" spans="1:7" ht="12.75" outlineLevel="2">
      <c r="A54" s="7">
        <v>0</v>
      </c>
      <c r="B54" s="6" t="s">
        <v>20</v>
      </c>
      <c r="C54" s="7">
        <v>6171</v>
      </c>
      <c r="D54" s="7">
        <v>5194</v>
      </c>
      <c r="E54" s="19">
        <v>6171000000001</v>
      </c>
      <c r="F54" s="8" t="s">
        <v>51</v>
      </c>
      <c r="G54" s="9">
        <v>10</v>
      </c>
    </row>
    <row r="55" spans="1:7" ht="12.75" outlineLevel="2">
      <c r="A55" s="7">
        <v>0</v>
      </c>
      <c r="B55" s="6" t="s">
        <v>20</v>
      </c>
      <c r="C55" s="7">
        <v>6171</v>
      </c>
      <c r="D55" s="7">
        <v>5195</v>
      </c>
      <c r="E55" s="19">
        <v>6171000000001</v>
      </c>
      <c r="F55" s="8" t="s">
        <v>52</v>
      </c>
      <c r="G55" s="9">
        <v>89</v>
      </c>
    </row>
    <row r="56" spans="1:7" ht="12.75" outlineLevel="2">
      <c r="A56" s="7">
        <v>0</v>
      </c>
      <c r="B56" s="6" t="s">
        <v>20</v>
      </c>
      <c r="C56" s="7">
        <v>6171</v>
      </c>
      <c r="D56" s="7">
        <v>5229</v>
      </c>
      <c r="E56" s="19">
        <v>6171000000001</v>
      </c>
      <c r="F56" s="8" t="s">
        <v>53</v>
      </c>
      <c r="G56" s="9">
        <v>2</v>
      </c>
    </row>
    <row r="57" spans="1:7" ht="12.75" outlineLevel="2">
      <c r="A57" s="7">
        <v>0</v>
      </c>
      <c r="B57" s="6" t="s">
        <v>20</v>
      </c>
      <c r="C57" s="7">
        <v>6171</v>
      </c>
      <c r="D57" s="7">
        <v>5362</v>
      </c>
      <c r="E57" s="19">
        <v>6171000000001</v>
      </c>
      <c r="F57" s="8" t="s">
        <v>54</v>
      </c>
      <c r="G57" s="9">
        <v>30</v>
      </c>
    </row>
    <row r="58" spans="1:7" ht="12.75" outlineLevel="2">
      <c r="A58" s="7">
        <v>0</v>
      </c>
      <c r="B58" s="6" t="s">
        <v>20</v>
      </c>
      <c r="C58" s="7">
        <v>6171</v>
      </c>
      <c r="D58" s="7">
        <v>5499</v>
      </c>
      <c r="E58" s="19">
        <v>6171000000001</v>
      </c>
      <c r="F58" s="8" t="s">
        <v>55</v>
      </c>
      <c r="G58" s="9">
        <v>1400</v>
      </c>
    </row>
    <row r="59" spans="1:7" ht="12.75" outlineLevel="2">
      <c r="A59" s="7">
        <v>0</v>
      </c>
      <c r="B59" s="6" t="s">
        <v>20</v>
      </c>
      <c r="C59" s="7">
        <v>6171</v>
      </c>
      <c r="D59" s="7">
        <v>5901</v>
      </c>
      <c r="E59" s="19">
        <v>6171000000001</v>
      </c>
      <c r="F59" s="8" t="s">
        <v>56</v>
      </c>
      <c r="G59" s="9">
        <v>500</v>
      </c>
    </row>
    <row r="60" spans="1:7" ht="13.5" outlineLevel="2" thickBot="1">
      <c r="A60" s="7">
        <v>0</v>
      </c>
      <c r="B60" s="6" t="s">
        <v>57</v>
      </c>
      <c r="C60" s="7">
        <v>6171</v>
      </c>
      <c r="D60" s="7">
        <v>6121</v>
      </c>
      <c r="E60" s="19">
        <v>776</v>
      </c>
      <c r="F60" s="8" t="s">
        <v>58</v>
      </c>
      <c r="G60" s="9">
        <v>20000</v>
      </c>
    </row>
    <row r="61" spans="1:7" ht="12.75" outlineLevel="1">
      <c r="A61" s="13"/>
      <c r="B61" s="14" t="s">
        <v>19</v>
      </c>
      <c r="C61" s="15">
        <v>6171</v>
      </c>
      <c r="D61" s="16"/>
      <c r="E61" s="20"/>
      <c r="F61" s="17" t="s">
        <v>584</v>
      </c>
      <c r="G61" s="18">
        <f>SUM(G21:G60)</f>
        <v>29916</v>
      </c>
    </row>
    <row r="62" ht="12.75" outlineLevel="1">
      <c r="E62" s="21"/>
    </row>
    <row r="63" spans="1:7" ht="12.75">
      <c r="A63" s="3"/>
      <c r="B63" s="10" t="s">
        <v>59</v>
      </c>
      <c r="C63" s="4"/>
      <c r="D63" s="5"/>
      <c r="E63" s="22"/>
      <c r="F63" s="11" t="s">
        <v>584</v>
      </c>
      <c r="G63" s="12">
        <f>SUM(G61,G19)</f>
        <v>31632</v>
      </c>
    </row>
    <row r="64" ht="12.75">
      <c r="E64" s="21"/>
    </row>
    <row r="65" ht="12.75">
      <c r="E65" s="21"/>
    </row>
    <row r="66" spans="1:7" ht="12.75" outlineLevel="2">
      <c r="A66" s="7">
        <v>100</v>
      </c>
      <c r="B66" s="6" t="s">
        <v>66</v>
      </c>
      <c r="C66" s="7">
        <v>6171</v>
      </c>
      <c r="D66" s="7">
        <v>5011</v>
      </c>
      <c r="E66" s="19">
        <v>6171010000001</v>
      </c>
      <c r="F66" s="8" t="s">
        <v>67</v>
      </c>
      <c r="G66" s="9">
        <v>7421</v>
      </c>
    </row>
    <row r="67" spans="1:7" ht="12.75" outlineLevel="2">
      <c r="A67" s="7">
        <v>100</v>
      </c>
      <c r="B67" s="6" t="s">
        <v>66</v>
      </c>
      <c r="C67" s="7">
        <v>6171</v>
      </c>
      <c r="D67" s="7">
        <v>5021</v>
      </c>
      <c r="E67" s="19">
        <v>6171010000001</v>
      </c>
      <c r="F67" s="8" t="s">
        <v>68</v>
      </c>
      <c r="G67" s="9">
        <v>136</v>
      </c>
    </row>
    <row r="68" spans="1:7" ht="12.75" outlineLevel="2">
      <c r="A68" s="7">
        <v>100</v>
      </c>
      <c r="B68" s="6" t="s">
        <v>69</v>
      </c>
      <c r="C68" s="7">
        <v>6171</v>
      </c>
      <c r="D68" s="7">
        <v>5021</v>
      </c>
      <c r="E68" s="19">
        <v>6171010000003</v>
      </c>
      <c r="F68" s="8" t="s">
        <v>70</v>
      </c>
      <c r="G68" s="9">
        <v>64</v>
      </c>
    </row>
    <row r="69" spans="1:7" ht="12.75" outlineLevel="2">
      <c r="A69" s="7">
        <v>100</v>
      </c>
      <c r="B69" s="6" t="s">
        <v>66</v>
      </c>
      <c r="C69" s="7">
        <v>6171</v>
      </c>
      <c r="D69" s="7">
        <v>5031</v>
      </c>
      <c r="E69" s="19">
        <v>6171010000001</v>
      </c>
      <c r="F69" s="8" t="s">
        <v>71</v>
      </c>
      <c r="G69" s="9">
        <v>1855.3</v>
      </c>
    </row>
    <row r="70" spans="1:7" ht="12.75" outlineLevel="2">
      <c r="A70" s="7">
        <v>100</v>
      </c>
      <c r="B70" s="6" t="s">
        <v>66</v>
      </c>
      <c r="C70" s="7">
        <v>6171</v>
      </c>
      <c r="D70" s="7">
        <v>5032</v>
      </c>
      <c r="E70" s="19">
        <v>6171010000001</v>
      </c>
      <c r="F70" s="8" t="s">
        <v>9</v>
      </c>
      <c r="G70" s="9">
        <v>667.9</v>
      </c>
    </row>
    <row r="71" spans="1:7" ht="12.75" outlineLevel="2">
      <c r="A71" s="7">
        <v>100</v>
      </c>
      <c r="B71" s="6" t="s">
        <v>66</v>
      </c>
      <c r="C71" s="7">
        <v>6171</v>
      </c>
      <c r="D71" s="7">
        <v>5136</v>
      </c>
      <c r="E71" s="19">
        <v>6171010000001</v>
      </c>
      <c r="F71" s="8" t="s">
        <v>10</v>
      </c>
      <c r="G71" s="9">
        <v>15</v>
      </c>
    </row>
    <row r="72" spans="1:7" ht="12.75" outlineLevel="2">
      <c r="A72" s="7">
        <v>100</v>
      </c>
      <c r="B72" s="6" t="s">
        <v>66</v>
      </c>
      <c r="C72" s="7">
        <v>6171</v>
      </c>
      <c r="D72" s="7">
        <v>5139</v>
      </c>
      <c r="E72" s="19">
        <v>6171010000001</v>
      </c>
      <c r="F72" s="8" t="s">
        <v>12</v>
      </c>
      <c r="G72" s="9">
        <v>15</v>
      </c>
    </row>
    <row r="73" spans="1:7" ht="12.75" outlineLevel="2">
      <c r="A73" s="7">
        <v>100</v>
      </c>
      <c r="B73" s="6" t="s">
        <v>66</v>
      </c>
      <c r="C73" s="7">
        <v>6171</v>
      </c>
      <c r="D73" s="7">
        <v>5166</v>
      </c>
      <c r="E73" s="19">
        <v>6171010000001</v>
      </c>
      <c r="F73" s="8" t="s">
        <v>72</v>
      </c>
      <c r="G73" s="9">
        <v>250</v>
      </c>
    </row>
    <row r="74" spans="1:7" ht="12.75" outlineLevel="2">
      <c r="A74" s="7">
        <v>100</v>
      </c>
      <c r="B74" s="6" t="s">
        <v>66</v>
      </c>
      <c r="C74" s="7">
        <v>6171</v>
      </c>
      <c r="D74" s="7">
        <v>5167</v>
      </c>
      <c r="E74" s="19">
        <v>6171010000001</v>
      </c>
      <c r="F74" s="8" t="s">
        <v>73</v>
      </c>
      <c r="G74" s="9">
        <v>153</v>
      </c>
    </row>
    <row r="75" spans="1:7" ht="12.75" outlineLevel="2">
      <c r="A75" s="7">
        <v>100</v>
      </c>
      <c r="B75" s="6" t="s">
        <v>66</v>
      </c>
      <c r="C75" s="7">
        <v>6171</v>
      </c>
      <c r="D75" s="7">
        <v>5168</v>
      </c>
      <c r="E75" s="19">
        <v>6171010000001</v>
      </c>
      <c r="F75" s="8" t="s">
        <v>74</v>
      </c>
      <c r="G75" s="9">
        <v>15</v>
      </c>
    </row>
    <row r="76" spans="1:7" ht="12.75" outlineLevel="2">
      <c r="A76" s="7">
        <v>100</v>
      </c>
      <c r="B76" s="6" t="s">
        <v>66</v>
      </c>
      <c r="C76" s="7">
        <v>6171</v>
      </c>
      <c r="D76" s="7">
        <v>5169</v>
      </c>
      <c r="E76" s="19">
        <v>6171010000001</v>
      </c>
      <c r="F76" s="8" t="s">
        <v>75</v>
      </c>
      <c r="G76" s="9">
        <v>210</v>
      </c>
    </row>
    <row r="77" spans="1:7" ht="12.75" outlineLevel="2">
      <c r="A77" s="7">
        <v>100</v>
      </c>
      <c r="B77" s="6" t="s">
        <v>66</v>
      </c>
      <c r="C77" s="7">
        <v>6171</v>
      </c>
      <c r="D77" s="7">
        <v>5171</v>
      </c>
      <c r="E77" s="19">
        <v>6171010000001</v>
      </c>
      <c r="F77" s="8" t="s">
        <v>49</v>
      </c>
      <c r="G77" s="9">
        <v>80</v>
      </c>
    </row>
    <row r="78" spans="1:7" ht="12.75" outlineLevel="2">
      <c r="A78" s="7">
        <v>100</v>
      </c>
      <c r="B78" s="6" t="s">
        <v>66</v>
      </c>
      <c r="C78" s="7">
        <v>6171</v>
      </c>
      <c r="D78" s="7">
        <v>5173</v>
      </c>
      <c r="E78" s="19">
        <v>6171010000001</v>
      </c>
      <c r="F78" s="8" t="s">
        <v>65</v>
      </c>
      <c r="G78" s="9">
        <v>90</v>
      </c>
    </row>
    <row r="79" spans="1:7" ht="12.75" outlineLevel="2">
      <c r="A79" s="7">
        <v>100</v>
      </c>
      <c r="B79" s="6" t="s">
        <v>66</v>
      </c>
      <c r="C79" s="7">
        <v>6171</v>
      </c>
      <c r="D79" s="7">
        <v>5175</v>
      </c>
      <c r="E79" s="19">
        <v>6171010000001</v>
      </c>
      <c r="F79" s="8" t="s">
        <v>14</v>
      </c>
      <c r="G79" s="9">
        <v>10</v>
      </c>
    </row>
    <row r="80" spans="1:7" ht="12.75" outlineLevel="2">
      <c r="A80" s="7">
        <v>100</v>
      </c>
      <c r="B80" s="6" t="s">
        <v>69</v>
      </c>
      <c r="C80" s="7">
        <v>6171</v>
      </c>
      <c r="D80" s="7">
        <v>5175</v>
      </c>
      <c r="E80" s="19">
        <v>6171010000003</v>
      </c>
      <c r="F80" s="8" t="s">
        <v>77</v>
      </c>
      <c r="G80" s="9">
        <v>10</v>
      </c>
    </row>
    <row r="81" spans="1:7" ht="13.5" outlineLevel="2" thickBot="1">
      <c r="A81" s="7">
        <v>100</v>
      </c>
      <c r="B81" s="6" t="s">
        <v>66</v>
      </c>
      <c r="C81" s="7">
        <v>6171</v>
      </c>
      <c r="D81" s="7">
        <v>5176</v>
      </c>
      <c r="E81" s="19">
        <v>6171010000001</v>
      </c>
      <c r="F81" s="8" t="s">
        <v>15</v>
      </c>
      <c r="G81" s="9">
        <v>9</v>
      </c>
    </row>
    <row r="82" spans="1:7" ht="12.75" outlineLevel="1">
      <c r="A82" s="13"/>
      <c r="B82" s="14" t="s">
        <v>19</v>
      </c>
      <c r="C82" s="15">
        <v>6171</v>
      </c>
      <c r="D82" s="16"/>
      <c r="E82" s="20"/>
      <c r="F82" s="17" t="s">
        <v>585</v>
      </c>
      <c r="G82" s="18">
        <f>SUM(G66:G81)</f>
        <v>11001.199999999999</v>
      </c>
    </row>
    <row r="83" ht="12.75" outlineLevel="1">
      <c r="E83" s="21"/>
    </row>
    <row r="84" spans="1:7" ht="12.75">
      <c r="A84" s="3"/>
      <c r="B84" s="10" t="s">
        <v>78</v>
      </c>
      <c r="C84" s="4"/>
      <c r="D84" s="5"/>
      <c r="E84" s="22"/>
      <c r="F84" s="11" t="s">
        <v>585</v>
      </c>
      <c r="G84" s="12">
        <f>SUM(G82)</f>
        <v>11001.199999999999</v>
      </c>
    </row>
    <row r="85" ht="12.75">
      <c r="E85" s="21"/>
    </row>
    <row r="86" ht="12.75">
      <c r="E86" s="21"/>
    </row>
    <row r="87" spans="1:7" ht="12.75" outlineLevel="2">
      <c r="A87" s="7">
        <v>300</v>
      </c>
      <c r="B87" s="6" t="s">
        <v>79</v>
      </c>
      <c r="C87" s="7">
        <v>6171</v>
      </c>
      <c r="D87" s="7">
        <v>5011</v>
      </c>
      <c r="E87" s="19">
        <v>6171030000001</v>
      </c>
      <c r="F87" s="8" t="s">
        <v>67</v>
      </c>
      <c r="G87" s="9">
        <v>1626</v>
      </c>
    </row>
    <row r="88" spans="1:7" ht="12.75" outlineLevel="2">
      <c r="A88" s="7">
        <v>300</v>
      </c>
      <c r="B88" s="6" t="s">
        <v>79</v>
      </c>
      <c r="C88" s="7">
        <v>6171</v>
      </c>
      <c r="D88" s="7">
        <v>5021</v>
      </c>
      <c r="E88" s="19">
        <v>6171030000001</v>
      </c>
      <c r="F88" s="8" t="s">
        <v>68</v>
      </c>
      <c r="G88" s="9">
        <v>0</v>
      </c>
    </row>
    <row r="89" spans="1:7" ht="12.75" outlineLevel="2">
      <c r="A89" s="7">
        <v>300</v>
      </c>
      <c r="B89" s="6" t="s">
        <v>79</v>
      </c>
      <c r="C89" s="7">
        <v>6171</v>
      </c>
      <c r="D89" s="7">
        <v>5031</v>
      </c>
      <c r="E89" s="19">
        <v>6171030000001</v>
      </c>
      <c r="F89" s="8" t="s">
        <v>8</v>
      </c>
      <c r="G89" s="9">
        <v>407</v>
      </c>
    </row>
    <row r="90" spans="1:7" ht="12.75" outlineLevel="2">
      <c r="A90" s="7">
        <v>300</v>
      </c>
      <c r="B90" s="6" t="s">
        <v>79</v>
      </c>
      <c r="C90" s="7">
        <v>6171</v>
      </c>
      <c r="D90" s="7">
        <v>5032</v>
      </c>
      <c r="E90" s="19">
        <v>6171030000001</v>
      </c>
      <c r="F90" s="8" t="s">
        <v>80</v>
      </c>
      <c r="G90" s="9">
        <v>146</v>
      </c>
    </row>
    <row r="91" spans="1:7" ht="12.75" outlineLevel="2">
      <c r="A91" s="7">
        <v>300</v>
      </c>
      <c r="B91" s="6" t="s">
        <v>79</v>
      </c>
      <c r="C91" s="7">
        <v>6171</v>
      </c>
      <c r="D91" s="7">
        <v>5132</v>
      </c>
      <c r="E91" s="19">
        <v>6171030000001</v>
      </c>
      <c r="F91" s="8" t="s">
        <v>81</v>
      </c>
      <c r="G91" s="9">
        <v>2</v>
      </c>
    </row>
    <row r="92" spans="1:7" ht="12.75" outlineLevel="2">
      <c r="A92" s="7">
        <v>300</v>
      </c>
      <c r="B92" s="6" t="s">
        <v>79</v>
      </c>
      <c r="C92" s="7">
        <v>6171</v>
      </c>
      <c r="D92" s="7">
        <v>5136</v>
      </c>
      <c r="E92" s="19">
        <v>6171030000001</v>
      </c>
      <c r="F92" s="8" t="s">
        <v>10</v>
      </c>
      <c r="G92" s="9">
        <v>5</v>
      </c>
    </row>
    <row r="93" spans="1:7" ht="12.75" outlineLevel="2">
      <c r="A93" s="7">
        <v>300</v>
      </c>
      <c r="B93" s="6" t="s">
        <v>79</v>
      </c>
      <c r="C93" s="7">
        <v>6171</v>
      </c>
      <c r="D93" s="7">
        <v>5139</v>
      </c>
      <c r="E93" s="19">
        <v>6171030000001</v>
      </c>
      <c r="F93" s="8" t="s">
        <v>82</v>
      </c>
      <c r="G93" s="9">
        <v>5</v>
      </c>
    </row>
    <row r="94" spans="1:7" ht="12.75" outlineLevel="2">
      <c r="A94" s="7">
        <v>300</v>
      </c>
      <c r="B94" s="6" t="s">
        <v>79</v>
      </c>
      <c r="C94" s="7">
        <v>6171</v>
      </c>
      <c r="D94" s="7">
        <v>5167</v>
      </c>
      <c r="E94" s="19">
        <v>6171030000001</v>
      </c>
      <c r="F94" s="8" t="s">
        <v>83</v>
      </c>
      <c r="G94" s="9">
        <v>61.2</v>
      </c>
    </row>
    <row r="95" spans="1:7" ht="12.75" outlineLevel="2">
      <c r="A95" s="7">
        <v>300</v>
      </c>
      <c r="B95" s="6" t="s">
        <v>79</v>
      </c>
      <c r="C95" s="7">
        <v>6171</v>
      </c>
      <c r="D95" s="7">
        <v>5169</v>
      </c>
      <c r="E95" s="19">
        <v>6171030000001</v>
      </c>
      <c r="F95" s="8" t="s">
        <v>84</v>
      </c>
      <c r="G95" s="9">
        <v>5</v>
      </c>
    </row>
    <row r="96" spans="1:7" ht="12.75" outlineLevel="2">
      <c r="A96" s="7">
        <v>300</v>
      </c>
      <c r="B96" s="6" t="s">
        <v>79</v>
      </c>
      <c r="C96" s="7">
        <v>6171</v>
      </c>
      <c r="D96" s="7">
        <v>5173</v>
      </c>
      <c r="E96" s="19">
        <v>6171030000001</v>
      </c>
      <c r="F96" s="8" t="s">
        <v>65</v>
      </c>
      <c r="G96" s="9">
        <v>21</v>
      </c>
    </row>
    <row r="97" spans="1:7" ht="13.5" outlineLevel="2" thickBot="1">
      <c r="A97" s="7">
        <v>300</v>
      </c>
      <c r="B97" s="6" t="s">
        <v>79</v>
      </c>
      <c r="C97" s="7">
        <v>6171</v>
      </c>
      <c r="D97" s="7">
        <v>5175</v>
      </c>
      <c r="E97" s="19">
        <v>6171030000001</v>
      </c>
      <c r="F97" s="8" t="s">
        <v>14</v>
      </c>
      <c r="G97" s="9">
        <v>2</v>
      </c>
    </row>
    <row r="98" spans="1:7" ht="12.75" outlineLevel="1">
      <c r="A98" s="13"/>
      <c r="B98" s="14" t="s">
        <v>19</v>
      </c>
      <c r="C98" s="15">
        <v>6171</v>
      </c>
      <c r="D98" s="16"/>
      <c r="E98" s="20"/>
      <c r="F98" s="17" t="s">
        <v>586</v>
      </c>
      <c r="G98" s="18">
        <f>SUM(G87:G97)</f>
        <v>2280.2</v>
      </c>
    </row>
    <row r="99" ht="12.75" outlineLevel="1">
      <c r="E99" s="21"/>
    </row>
    <row r="100" spans="1:7" ht="12.75">
      <c r="A100" s="3"/>
      <c r="B100" s="10" t="s">
        <v>85</v>
      </c>
      <c r="C100" s="4"/>
      <c r="D100" s="5"/>
      <c r="E100" s="22"/>
      <c r="F100" s="11" t="s">
        <v>586</v>
      </c>
      <c r="G100" s="12">
        <f>SUM(G98)</f>
        <v>2280.2</v>
      </c>
    </row>
    <row r="101" ht="12.75">
      <c r="E101" s="21"/>
    </row>
    <row r="102" ht="12.75">
      <c r="E102" s="21"/>
    </row>
    <row r="103" spans="1:7" ht="12.75" outlineLevel="2">
      <c r="A103" s="7">
        <v>320</v>
      </c>
      <c r="B103" s="6" t="s">
        <v>86</v>
      </c>
      <c r="C103" s="7">
        <v>4339</v>
      </c>
      <c r="D103" s="7">
        <v>5011</v>
      </c>
      <c r="E103" s="19">
        <v>4339000000001</v>
      </c>
      <c r="F103" s="8" t="s">
        <v>67</v>
      </c>
      <c r="G103" s="9">
        <v>1363</v>
      </c>
    </row>
    <row r="104" spans="1:7" ht="12.75" outlineLevel="2">
      <c r="A104" s="7">
        <v>320</v>
      </c>
      <c r="B104" s="6" t="s">
        <v>86</v>
      </c>
      <c r="C104" s="7">
        <v>4339</v>
      </c>
      <c r="D104" s="7">
        <v>5021</v>
      </c>
      <c r="E104" s="19">
        <v>4339000000001</v>
      </c>
      <c r="F104" s="8" t="s">
        <v>68</v>
      </c>
      <c r="G104" s="9">
        <v>15</v>
      </c>
    </row>
    <row r="105" spans="1:7" ht="12.75" outlineLevel="2">
      <c r="A105" s="7">
        <v>320</v>
      </c>
      <c r="B105" s="6" t="s">
        <v>86</v>
      </c>
      <c r="C105" s="7">
        <v>4339</v>
      </c>
      <c r="D105" s="7">
        <v>5031</v>
      </c>
      <c r="E105" s="19">
        <v>4339000000001</v>
      </c>
      <c r="F105" s="8" t="s">
        <v>8</v>
      </c>
      <c r="G105" s="9">
        <v>341</v>
      </c>
    </row>
    <row r="106" spans="1:7" ht="12.75" outlineLevel="2">
      <c r="A106" s="7">
        <v>320</v>
      </c>
      <c r="B106" s="6" t="s">
        <v>86</v>
      </c>
      <c r="C106" s="7">
        <v>4339</v>
      </c>
      <c r="D106" s="7">
        <v>5032</v>
      </c>
      <c r="E106" s="19">
        <v>4339000000001</v>
      </c>
      <c r="F106" s="8" t="s">
        <v>9</v>
      </c>
      <c r="G106" s="9">
        <v>123</v>
      </c>
    </row>
    <row r="107" spans="1:7" ht="12.75" outlineLevel="2">
      <c r="A107" s="7">
        <v>320</v>
      </c>
      <c r="B107" s="6" t="s">
        <v>86</v>
      </c>
      <c r="C107" s="7">
        <v>4339</v>
      </c>
      <c r="D107" s="7">
        <v>5132</v>
      </c>
      <c r="E107" s="19">
        <v>4339000000001</v>
      </c>
      <c r="F107" s="8" t="s">
        <v>81</v>
      </c>
      <c r="G107" s="9">
        <v>1</v>
      </c>
    </row>
    <row r="108" spans="1:7" ht="12.75" outlineLevel="2">
      <c r="A108" s="7">
        <v>320</v>
      </c>
      <c r="B108" s="6" t="s">
        <v>86</v>
      </c>
      <c r="C108" s="7">
        <v>4339</v>
      </c>
      <c r="D108" s="7">
        <v>5136</v>
      </c>
      <c r="E108" s="19">
        <v>4339000000001</v>
      </c>
      <c r="F108" s="8" t="s">
        <v>10</v>
      </c>
      <c r="G108" s="9">
        <v>2</v>
      </c>
    </row>
    <row r="109" spans="1:7" ht="12.75" outlineLevel="2">
      <c r="A109" s="7">
        <v>320</v>
      </c>
      <c r="B109" s="6" t="s">
        <v>86</v>
      </c>
      <c r="C109" s="7">
        <v>4339</v>
      </c>
      <c r="D109" s="7">
        <v>5137</v>
      </c>
      <c r="E109" s="19">
        <v>4339000000001</v>
      </c>
      <c r="F109" s="8" t="s">
        <v>11</v>
      </c>
      <c r="G109" s="9">
        <v>3</v>
      </c>
    </row>
    <row r="110" spans="1:7" ht="12.75" outlineLevel="2">
      <c r="A110" s="7">
        <v>320</v>
      </c>
      <c r="B110" s="6" t="s">
        <v>86</v>
      </c>
      <c r="C110" s="7">
        <v>4339</v>
      </c>
      <c r="D110" s="7">
        <v>5139</v>
      </c>
      <c r="E110" s="19">
        <v>4339000000001</v>
      </c>
      <c r="F110" s="8" t="s">
        <v>12</v>
      </c>
      <c r="G110" s="9">
        <v>7</v>
      </c>
    </row>
    <row r="111" spans="1:7" ht="12.75" outlineLevel="2">
      <c r="A111" s="7">
        <v>320</v>
      </c>
      <c r="B111" s="6" t="s">
        <v>86</v>
      </c>
      <c r="C111" s="7">
        <v>4339</v>
      </c>
      <c r="D111" s="7">
        <v>5151</v>
      </c>
      <c r="E111" s="19">
        <v>4339000000001</v>
      </c>
      <c r="F111" s="8" t="s">
        <v>87</v>
      </c>
      <c r="G111" s="9">
        <v>4</v>
      </c>
    </row>
    <row r="112" spans="1:7" ht="12.75" outlineLevel="2">
      <c r="A112" s="7">
        <v>320</v>
      </c>
      <c r="B112" s="6" t="s">
        <v>86</v>
      </c>
      <c r="C112" s="7">
        <v>4339</v>
      </c>
      <c r="D112" s="7">
        <v>5152</v>
      </c>
      <c r="E112" s="19">
        <v>4339000000001</v>
      </c>
      <c r="F112" s="8" t="s">
        <v>88</v>
      </c>
      <c r="G112" s="9">
        <v>37</v>
      </c>
    </row>
    <row r="113" spans="1:7" ht="12.75" outlineLevel="2">
      <c r="A113" s="7">
        <v>320</v>
      </c>
      <c r="B113" s="6" t="s">
        <v>86</v>
      </c>
      <c r="C113" s="7">
        <v>4339</v>
      </c>
      <c r="D113" s="7">
        <v>5154</v>
      </c>
      <c r="E113" s="19">
        <v>4339000000001</v>
      </c>
      <c r="F113" s="8" t="s">
        <v>89</v>
      </c>
      <c r="G113" s="9">
        <v>32</v>
      </c>
    </row>
    <row r="114" spans="1:7" ht="12.75" outlineLevel="2">
      <c r="A114" s="7">
        <v>320</v>
      </c>
      <c r="B114" s="6" t="s">
        <v>86</v>
      </c>
      <c r="C114" s="7">
        <v>4339</v>
      </c>
      <c r="D114" s="7">
        <v>5156</v>
      </c>
      <c r="E114" s="19">
        <v>4339000000001</v>
      </c>
      <c r="F114" s="8" t="s">
        <v>61</v>
      </c>
      <c r="G114" s="9">
        <v>18</v>
      </c>
    </row>
    <row r="115" spans="1:7" ht="12.75" outlineLevel="2">
      <c r="A115" s="7">
        <v>320</v>
      </c>
      <c r="B115" s="6" t="s">
        <v>86</v>
      </c>
      <c r="C115" s="7">
        <v>4339</v>
      </c>
      <c r="D115" s="7">
        <v>5161</v>
      </c>
      <c r="E115" s="19">
        <v>4339000000001</v>
      </c>
      <c r="F115" s="8" t="s">
        <v>40</v>
      </c>
      <c r="G115" s="9">
        <v>15</v>
      </c>
    </row>
    <row r="116" spans="1:7" ht="12.75" outlineLevel="2">
      <c r="A116" s="7">
        <v>320</v>
      </c>
      <c r="B116" s="6" t="s">
        <v>86</v>
      </c>
      <c r="C116" s="7">
        <v>4339</v>
      </c>
      <c r="D116" s="7">
        <v>5162</v>
      </c>
      <c r="E116" s="19">
        <v>4339000000001</v>
      </c>
      <c r="F116" s="8" t="s">
        <v>13</v>
      </c>
      <c r="G116" s="9">
        <v>37</v>
      </c>
    </row>
    <row r="117" spans="1:7" ht="12.75" outlineLevel="2">
      <c r="A117" s="7">
        <v>320</v>
      </c>
      <c r="B117" s="6" t="s">
        <v>86</v>
      </c>
      <c r="C117" s="7">
        <v>4339</v>
      </c>
      <c r="D117" s="7">
        <v>5164</v>
      </c>
      <c r="E117" s="19">
        <v>4339000000001</v>
      </c>
      <c r="F117" s="8" t="s">
        <v>90</v>
      </c>
      <c r="G117" s="9">
        <v>576</v>
      </c>
    </row>
    <row r="118" spans="1:7" ht="12.75" outlineLevel="2">
      <c r="A118" s="7">
        <v>320</v>
      </c>
      <c r="B118" s="6" t="s">
        <v>86</v>
      </c>
      <c r="C118" s="7">
        <v>4339</v>
      </c>
      <c r="D118" s="7">
        <v>5167</v>
      </c>
      <c r="E118" s="19">
        <v>4339000000001</v>
      </c>
      <c r="F118" s="8" t="s">
        <v>73</v>
      </c>
      <c r="G118" s="9">
        <v>44</v>
      </c>
    </row>
    <row r="119" spans="1:7" ht="12.75" outlineLevel="2">
      <c r="A119" s="7">
        <v>320</v>
      </c>
      <c r="B119" s="6" t="s">
        <v>91</v>
      </c>
      <c r="C119" s="7">
        <v>4339</v>
      </c>
      <c r="D119" s="7">
        <v>5167</v>
      </c>
      <c r="E119" s="19">
        <v>4339000000009</v>
      </c>
      <c r="F119" s="8" t="s">
        <v>92</v>
      </c>
      <c r="G119" s="9">
        <v>90</v>
      </c>
    </row>
    <row r="120" spans="1:7" ht="12.75" outlineLevel="2">
      <c r="A120" s="7">
        <v>320</v>
      </c>
      <c r="B120" s="6" t="s">
        <v>86</v>
      </c>
      <c r="C120" s="7">
        <v>4339</v>
      </c>
      <c r="D120" s="7">
        <v>5168</v>
      </c>
      <c r="E120" s="19">
        <v>4339000000001</v>
      </c>
      <c r="F120" s="8" t="s">
        <v>93</v>
      </c>
      <c r="G120" s="9">
        <v>2</v>
      </c>
    </row>
    <row r="121" spans="1:7" ht="12.75" outlineLevel="2">
      <c r="A121" s="7">
        <v>320</v>
      </c>
      <c r="B121" s="6" t="s">
        <v>86</v>
      </c>
      <c r="C121" s="7">
        <v>4339</v>
      </c>
      <c r="D121" s="7">
        <v>5169</v>
      </c>
      <c r="E121" s="19">
        <v>4339000000001</v>
      </c>
      <c r="F121" s="8" t="s">
        <v>84</v>
      </c>
      <c r="G121" s="9">
        <v>31</v>
      </c>
    </row>
    <row r="122" spans="1:7" ht="12.75" outlineLevel="2">
      <c r="A122" s="7">
        <v>320</v>
      </c>
      <c r="B122" s="6" t="s">
        <v>86</v>
      </c>
      <c r="C122" s="7">
        <v>4339</v>
      </c>
      <c r="D122" s="7">
        <v>5171</v>
      </c>
      <c r="E122" s="19">
        <v>4339000000001</v>
      </c>
      <c r="F122" s="8" t="s">
        <v>94</v>
      </c>
      <c r="G122" s="9">
        <v>5</v>
      </c>
    </row>
    <row r="123" spans="1:7" ht="12.75" outlineLevel="2">
      <c r="A123" s="7">
        <v>320</v>
      </c>
      <c r="B123" s="6" t="s">
        <v>86</v>
      </c>
      <c r="C123" s="7">
        <v>4339</v>
      </c>
      <c r="D123" s="7">
        <v>5172</v>
      </c>
      <c r="E123" s="19">
        <v>4339000000001</v>
      </c>
      <c r="F123" s="8" t="s">
        <v>95</v>
      </c>
      <c r="G123" s="9">
        <v>2</v>
      </c>
    </row>
    <row r="124" spans="1:7" ht="12.75" outlineLevel="2">
      <c r="A124" s="7">
        <v>320</v>
      </c>
      <c r="B124" s="6" t="s">
        <v>86</v>
      </c>
      <c r="C124" s="7">
        <v>4339</v>
      </c>
      <c r="D124" s="7">
        <v>5173</v>
      </c>
      <c r="E124" s="19">
        <v>4339000000001</v>
      </c>
      <c r="F124" s="8" t="s">
        <v>65</v>
      </c>
      <c r="G124" s="9">
        <v>15</v>
      </c>
    </row>
    <row r="125" spans="1:7" ht="12.75" outlineLevel="2">
      <c r="A125" s="7">
        <v>320</v>
      </c>
      <c r="B125" s="6" t="s">
        <v>86</v>
      </c>
      <c r="C125" s="7">
        <v>4339</v>
      </c>
      <c r="D125" s="7">
        <v>5175</v>
      </c>
      <c r="E125" s="19">
        <v>4339000000001</v>
      </c>
      <c r="F125" s="8" t="s">
        <v>14</v>
      </c>
      <c r="G125" s="9">
        <v>2</v>
      </c>
    </row>
    <row r="126" spans="1:7" ht="13.5" outlineLevel="2" thickBot="1">
      <c r="A126" s="7">
        <v>320</v>
      </c>
      <c r="B126" s="6" t="s">
        <v>86</v>
      </c>
      <c r="C126" s="7">
        <v>4339</v>
      </c>
      <c r="D126" s="7">
        <v>5499</v>
      </c>
      <c r="E126" s="19">
        <v>4339000000001</v>
      </c>
      <c r="F126" s="8" t="s">
        <v>96</v>
      </c>
      <c r="G126" s="9">
        <v>751</v>
      </c>
    </row>
    <row r="127" spans="1:7" ht="12.75" outlineLevel="1">
      <c r="A127" s="13"/>
      <c r="B127" s="14" t="s">
        <v>19</v>
      </c>
      <c r="C127" s="15">
        <v>4339</v>
      </c>
      <c r="D127" s="16"/>
      <c r="E127" s="20"/>
      <c r="F127" s="17" t="s">
        <v>602</v>
      </c>
      <c r="G127" s="18">
        <f>SUM(G103:G126)</f>
        <v>3516</v>
      </c>
    </row>
    <row r="128" ht="12.75" outlineLevel="1">
      <c r="E128" s="21"/>
    </row>
    <row r="129" spans="1:7" ht="12.75" outlineLevel="2">
      <c r="A129" s="7">
        <v>320</v>
      </c>
      <c r="B129" s="6" t="s">
        <v>97</v>
      </c>
      <c r="C129" s="7">
        <v>6171</v>
      </c>
      <c r="D129" s="7">
        <v>5011</v>
      </c>
      <c r="E129" s="19">
        <v>6171032000001</v>
      </c>
      <c r="F129" s="8" t="s">
        <v>67</v>
      </c>
      <c r="G129" s="9">
        <v>10673</v>
      </c>
    </row>
    <row r="130" spans="1:7" ht="12.75" outlineLevel="2">
      <c r="A130" s="7">
        <v>320</v>
      </c>
      <c r="B130" s="6" t="s">
        <v>97</v>
      </c>
      <c r="C130" s="7">
        <v>6171</v>
      </c>
      <c r="D130" s="7">
        <v>5021</v>
      </c>
      <c r="E130" s="19">
        <v>6171032000001</v>
      </c>
      <c r="F130" s="8" t="s">
        <v>68</v>
      </c>
      <c r="G130" s="9">
        <v>170</v>
      </c>
    </row>
    <row r="131" spans="1:7" ht="12.75" outlineLevel="2">
      <c r="A131" s="7">
        <v>320</v>
      </c>
      <c r="B131" s="6" t="s">
        <v>97</v>
      </c>
      <c r="C131" s="7">
        <v>6171</v>
      </c>
      <c r="D131" s="7">
        <v>5031</v>
      </c>
      <c r="E131" s="19">
        <v>6171032000001</v>
      </c>
      <c r="F131" s="8" t="s">
        <v>98</v>
      </c>
      <c r="G131" s="9">
        <v>2668</v>
      </c>
    </row>
    <row r="132" spans="1:7" ht="12.75" outlineLevel="2">
      <c r="A132" s="7">
        <v>320</v>
      </c>
      <c r="B132" s="6" t="s">
        <v>97</v>
      </c>
      <c r="C132" s="7">
        <v>6171</v>
      </c>
      <c r="D132" s="7">
        <v>5032</v>
      </c>
      <c r="E132" s="19">
        <v>6171032000001</v>
      </c>
      <c r="F132" s="8" t="s">
        <v>80</v>
      </c>
      <c r="G132" s="9">
        <v>961</v>
      </c>
    </row>
    <row r="133" spans="1:7" ht="12.75" outlineLevel="2">
      <c r="A133" s="7">
        <v>320</v>
      </c>
      <c r="B133" s="6" t="s">
        <v>97</v>
      </c>
      <c r="C133" s="7">
        <v>6171</v>
      </c>
      <c r="D133" s="7">
        <v>5132</v>
      </c>
      <c r="E133" s="19">
        <v>6171032000001</v>
      </c>
      <c r="F133" s="8" t="s">
        <v>81</v>
      </c>
      <c r="G133" s="9">
        <v>8</v>
      </c>
    </row>
    <row r="134" spans="1:7" ht="12.75" outlineLevel="2">
      <c r="A134" s="7">
        <v>320</v>
      </c>
      <c r="B134" s="6" t="s">
        <v>97</v>
      </c>
      <c r="C134" s="7">
        <v>6171</v>
      </c>
      <c r="D134" s="7">
        <v>5136</v>
      </c>
      <c r="E134" s="19">
        <v>6171032000001</v>
      </c>
      <c r="F134" s="8" t="s">
        <v>10</v>
      </c>
      <c r="G134" s="9">
        <v>20</v>
      </c>
    </row>
    <row r="135" spans="1:7" ht="12.75" outlineLevel="2">
      <c r="A135" s="7">
        <v>320</v>
      </c>
      <c r="B135" s="6" t="s">
        <v>97</v>
      </c>
      <c r="C135" s="7">
        <v>6171</v>
      </c>
      <c r="D135" s="7">
        <v>5137</v>
      </c>
      <c r="E135" s="19">
        <v>6171032000001</v>
      </c>
      <c r="F135" s="8" t="s">
        <v>11</v>
      </c>
      <c r="G135" s="9">
        <v>20</v>
      </c>
    </row>
    <row r="136" spans="1:7" ht="12.75" outlineLevel="2">
      <c r="A136" s="7">
        <v>320</v>
      </c>
      <c r="B136" s="6" t="s">
        <v>97</v>
      </c>
      <c r="C136" s="7">
        <v>6171</v>
      </c>
      <c r="D136" s="7">
        <v>5139</v>
      </c>
      <c r="E136" s="19">
        <v>6171032000001</v>
      </c>
      <c r="F136" s="8" t="s">
        <v>12</v>
      </c>
      <c r="G136" s="9">
        <v>68</v>
      </c>
    </row>
    <row r="137" spans="1:7" ht="12.75" outlineLevel="2">
      <c r="A137" s="7">
        <v>320</v>
      </c>
      <c r="B137" s="6" t="s">
        <v>97</v>
      </c>
      <c r="C137" s="7">
        <v>6171</v>
      </c>
      <c r="D137" s="7">
        <v>5151</v>
      </c>
      <c r="E137" s="19">
        <v>6171032000001</v>
      </c>
      <c r="F137" s="8" t="s">
        <v>99</v>
      </c>
      <c r="G137" s="9">
        <v>35</v>
      </c>
    </row>
    <row r="138" spans="1:7" ht="12.75" outlineLevel="2">
      <c r="A138" s="7">
        <v>320</v>
      </c>
      <c r="B138" s="6" t="s">
        <v>97</v>
      </c>
      <c r="C138" s="7">
        <v>6171</v>
      </c>
      <c r="D138" s="7">
        <v>5152</v>
      </c>
      <c r="E138" s="19">
        <v>6171032000001</v>
      </c>
      <c r="F138" s="8" t="s">
        <v>100</v>
      </c>
      <c r="G138" s="9">
        <v>327</v>
      </c>
    </row>
    <row r="139" spans="1:7" ht="12.75" outlineLevel="2">
      <c r="A139" s="7">
        <v>320</v>
      </c>
      <c r="B139" s="6" t="s">
        <v>97</v>
      </c>
      <c r="C139" s="7">
        <v>6171</v>
      </c>
      <c r="D139" s="7">
        <v>5154</v>
      </c>
      <c r="E139" s="19">
        <v>6171032000001</v>
      </c>
      <c r="F139" s="8" t="s">
        <v>101</v>
      </c>
      <c r="G139" s="9">
        <v>285</v>
      </c>
    </row>
    <row r="140" spans="1:7" ht="12.75" outlineLevel="2">
      <c r="A140" s="7">
        <v>320</v>
      </c>
      <c r="B140" s="6" t="s">
        <v>97</v>
      </c>
      <c r="C140" s="7">
        <v>6171</v>
      </c>
      <c r="D140" s="7">
        <v>5156</v>
      </c>
      <c r="E140" s="19">
        <v>6171032000001</v>
      </c>
      <c r="F140" s="8" t="s">
        <v>61</v>
      </c>
      <c r="G140" s="9">
        <v>120</v>
      </c>
    </row>
    <row r="141" spans="1:7" ht="12.75" outlineLevel="2">
      <c r="A141" s="7">
        <v>320</v>
      </c>
      <c r="B141" s="6" t="s">
        <v>97</v>
      </c>
      <c r="C141" s="7">
        <v>6171</v>
      </c>
      <c r="D141" s="7">
        <v>5161</v>
      </c>
      <c r="E141" s="19">
        <v>6171032000001</v>
      </c>
      <c r="F141" s="8" t="s">
        <v>40</v>
      </c>
      <c r="G141" s="9">
        <v>132</v>
      </c>
    </row>
    <row r="142" spans="1:7" ht="12.75" outlineLevel="2">
      <c r="A142" s="7">
        <v>320</v>
      </c>
      <c r="B142" s="6" t="s">
        <v>97</v>
      </c>
      <c r="C142" s="7">
        <v>6171</v>
      </c>
      <c r="D142" s="7">
        <v>5162</v>
      </c>
      <c r="E142" s="19">
        <v>6171032000001</v>
      </c>
      <c r="F142" s="8" t="s">
        <v>13</v>
      </c>
      <c r="G142" s="9">
        <v>347</v>
      </c>
    </row>
    <row r="143" spans="1:7" ht="12.75" outlineLevel="2">
      <c r="A143" s="7">
        <v>320</v>
      </c>
      <c r="B143" s="6" t="s">
        <v>97</v>
      </c>
      <c r="C143" s="7">
        <v>6171</v>
      </c>
      <c r="D143" s="7">
        <v>5163</v>
      </c>
      <c r="E143" s="19">
        <v>6171032000001</v>
      </c>
      <c r="F143" s="8" t="s">
        <v>102</v>
      </c>
      <c r="G143" s="9">
        <v>16</v>
      </c>
    </row>
    <row r="144" spans="1:7" ht="12.75" outlineLevel="2">
      <c r="A144" s="7">
        <v>320</v>
      </c>
      <c r="B144" s="6" t="s">
        <v>97</v>
      </c>
      <c r="C144" s="7">
        <v>6171</v>
      </c>
      <c r="D144" s="7">
        <v>5164</v>
      </c>
      <c r="E144" s="19">
        <v>6171032000001</v>
      </c>
      <c r="F144" s="8" t="s">
        <v>103</v>
      </c>
      <c r="G144" s="9">
        <v>5176.5</v>
      </c>
    </row>
    <row r="145" spans="1:7" ht="12.75" outlineLevel="2">
      <c r="A145" s="7">
        <v>320</v>
      </c>
      <c r="B145" s="6" t="s">
        <v>97</v>
      </c>
      <c r="C145" s="7">
        <v>6171</v>
      </c>
      <c r="D145" s="7">
        <v>5167</v>
      </c>
      <c r="E145" s="19">
        <v>6171032000001</v>
      </c>
      <c r="F145" s="8" t="s">
        <v>83</v>
      </c>
      <c r="G145" s="9">
        <v>439.2</v>
      </c>
    </row>
    <row r="146" spans="1:7" ht="12.75" outlineLevel="2">
      <c r="A146" s="7">
        <v>320</v>
      </c>
      <c r="B146" s="6" t="s">
        <v>104</v>
      </c>
      <c r="C146" s="7">
        <v>6171</v>
      </c>
      <c r="D146" s="7">
        <v>5167</v>
      </c>
      <c r="E146" s="19">
        <v>6171032000009</v>
      </c>
      <c r="F146" s="8" t="s">
        <v>105</v>
      </c>
      <c r="G146" s="9">
        <v>297.8</v>
      </c>
    </row>
    <row r="147" spans="1:7" ht="12.75" outlineLevel="2">
      <c r="A147" s="7">
        <v>320</v>
      </c>
      <c r="B147" s="6" t="s">
        <v>97</v>
      </c>
      <c r="C147" s="7">
        <v>6171</v>
      </c>
      <c r="D147" s="7">
        <v>5168</v>
      </c>
      <c r="E147" s="19">
        <v>6171032000001</v>
      </c>
      <c r="F147" s="8" t="s">
        <v>93</v>
      </c>
      <c r="G147" s="9">
        <v>13</v>
      </c>
    </row>
    <row r="148" spans="1:7" ht="12.75" outlineLevel="2">
      <c r="A148" s="7">
        <v>320</v>
      </c>
      <c r="B148" s="6" t="s">
        <v>97</v>
      </c>
      <c r="C148" s="7">
        <v>6171</v>
      </c>
      <c r="D148" s="7">
        <v>5169</v>
      </c>
      <c r="E148" s="19">
        <v>6171032000001</v>
      </c>
      <c r="F148" s="8" t="s">
        <v>84</v>
      </c>
      <c r="G148" s="9">
        <v>269</v>
      </c>
    </row>
    <row r="149" spans="1:7" ht="12.75" outlineLevel="2">
      <c r="A149" s="7">
        <v>320</v>
      </c>
      <c r="B149" s="6" t="s">
        <v>97</v>
      </c>
      <c r="C149" s="7">
        <v>6171</v>
      </c>
      <c r="D149" s="7">
        <v>5169</v>
      </c>
      <c r="E149" s="19">
        <v>6171032000001</v>
      </c>
      <c r="F149" s="8" t="s">
        <v>106</v>
      </c>
      <c r="G149" s="9">
        <v>180</v>
      </c>
    </row>
    <row r="150" spans="1:7" ht="12.75" outlineLevel="2">
      <c r="A150" s="7">
        <v>320</v>
      </c>
      <c r="B150" s="6" t="s">
        <v>97</v>
      </c>
      <c r="C150" s="7">
        <v>6171</v>
      </c>
      <c r="D150" s="7">
        <v>5171</v>
      </c>
      <c r="E150" s="19">
        <v>6171032000001</v>
      </c>
      <c r="F150" s="8" t="s">
        <v>49</v>
      </c>
      <c r="G150" s="9">
        <v>20</v>
      </c>
    </row>
    <row r="151" spans="1:7" ht="12.75" outlineLevel="2">
      <c r="A151" s="7">
        <v>320</v>
      </c>
      <c r="B151" s="6" t="s">
        <v>97</v>
      </c>
      <c r="C151" s="7">
        <v>6171</v>
      </c>
      <c r="D151" s="7">
        <v>5173</v>
      </c>
      <c r="E151" s="19">
        <v>6171032000001</v>
      </c>
      <c r="F151" s="8" t="s">
        <v>65</v>
      </c>
      <c r="G151" s="9">
        <v>242</v>
      </c>
    </row>
    <row r="152" spans="1:7" ht="12.75" outlineLevel="2">
      <c r="A152" s="7">
        <v>320</v>
      </c>
      <c r="B152" s="6" t="s">
        <v>97</v>
      </c>
      <c r="C152" s="7">
        <v>6171</v>
      </c>
      <c r="D152" s="7">
        <v>5175</v>
      </c>
      <c r="E152" s="19">
        <v>6171032000001</v>
      </c>
      <c r="F152" s="8" t="s">
        <v>14</v>
      </c>
      <c r="G152" s="9">
        <v>10</v>
      </c>
    </row>
    <row r="153" spans="1:7" ht="12.75" outlineLevel="2">
      <c r="A153" s="7">
        <v>320</v>
      </c>
      <c r="B153" s="6" t="s">
        <v>97</v>
      </c>
      <c r="C153" s="7">
        <v>6171</v>
      </c>
      <c r="D153" s="7">
        <v>5178</v>
      </c>
      <c r="E153" s="19">
        <v>6171032000001</v>
      </c>
      <c r="F153" s="8" t="s">
        <v>107</v>
      </c>
      <c r="G153" s="9">
        <v>150</v>
      </c>
    </row>
    <row r="154" spans="1:7" ht="12.75" outlineLevel="2">
      <c r="A154" s="7">
        <v>320</v>
      </c>
      <c r="B154" s="6" t="s">
        <v>97</v>
      </c>
      <c r="C154" s="7">
        <v>6171</v>
      </c>
      <c r="D154" s="7">
        <v>5194</v>
      </c>
      <c r="E154" s="19">
        <v>6171032000001</v>
      </c>
      <c r="F154" s="8" t="s">
        <v>16</v>
      </c>
      <c r="G154" s="9">
        <v>5</v>
      </c>
    </row>
    <row r="155" spans="1:7" ht="12.75" outlineLevel="2">
      <c r="A155" s="7">
        <v>320</v>
      </c>
      <c r="B155" s="6" t="s">
        <v>97</v>
      </c>
      <c r="C155" s="7">
        <v>6171</v>
      </c>
      <c r="D155" s="7">
        <v>5361</v>
      </c>
      <c r="E155" s="19">
        <v>6171032000001</v>
      </c>
      <c r="F155" s="8" t="s">
        <v>108</v>
      </c>
      <c r="G155" s="9">
        <v>1</v>
      </c>
    </row>
    <row r="156" spans="1:7" ht="13.5" outlineLevel="2" thickBot="1">
      <c r="A156" s="7">
        <v>320</v>
      </c>
      <c r="B156" s="6" t="s">
        <v>97</v>
      </c>
      <c r="C156" s="7">
        <v>6171</v>
      </c>
      <c r="D156" s="7">
        <v>5362</v>
      </c>
      <c r="E156" s="19">
        <v>6171032000001</v>
      </c>
      <c r="F156" s="8" t="s">
        <v>54</v>
      </c>
      <c r="G156" s="9">
        <v>3</v>
      </c>
    </row>
    <row r="157" spans="1:7" ht="12.75" outlineLevel="1">
      <c r="A157" s="13"/>
      <c r="B157" s="14" t="s">
        <v>19</v>
      </c>
      <c r="C157" s="15">
        <v>6171</v>
      </c>
      <c r="D157" s="16"/>
      <c r="E157" s="20"/>
      <c r="F157" s="17" t="s">
        <v>603</v>
      </c>
      <c r="G157" s="18">
        <f>SUM(G129:G156)</f>
        <v>22656.5</v>
      </c>
    </row>
    <row r="158" ht="12.75" outlineLevel="1">
      <c r="E158" s="21"/>
    </row>
    <row r="159" spans="1:7" ht="12.75">
      <c r="A159" s="3"/>
      <c r="B159" s="10" t="s">
        <v>109</v>
      </c>
      <c r="C159" s="4"/>
      <c r="D159" s="5"/>
      <c r="E159" s="22"/>
      <c r="F159" s="11" t="s">
        <v>587</v>
      </c>
      <c r="G159" s="12">
        <f>SUM(G157,G127)</f>
        <v>26172.5</v>
      </c>
    </row>
    <row r="160" ht="12.75">
      <c r="E160" s="21"/>
    </row>
    <row r="161" ht="12.75">
      <c r="E161" s="21"/>
    </row>
    <row r="162" spans="1:7" ht="12.75" outlineLevel="2">
      <c r="A162" s="7">
        <v>400</v>
      </c>
      <c r="B162" s="6" t="s">
        <v>110</v>
      </c>
      <c r="C162" s="7">
        <v>3635</v>
      </c>
      <c r="D162" s="7">
        <v>5169</v>
      </c>
      <c r="E162" s="19">
        <v>3635000000001</v>
      </c>
      <c r="F162" s="8" t="s">
        <v>111</v>
      </c>
      <c r="G162" s="9">
        <v>200</v>
      </c>
    </row>
    <row r="163" spans="1:7" ht="13.5" outlineLevel="2" thickBot="1">
      <c r="A163" s="7">
        <v>400</v>
      </c>
      <c r="B163" s="6" t="s">
        <v>112</v>
      </c>
      <c r="C163" s="7">
        <v>3635</v>
      </c>
      <c r="D163" s="7">
        <v>6119</v>
      </c>
      <c r="E163" s="19">
        <v>3635000000002</v>
      </c>
      <c r="F163" s="8" t="s">
        <v>113</v>
      </c>
      <c r="G163" s="9">
        <v>560</v>
      </c>
    </row>
    <row r="164" spans="1:7" ht="12.75" outlineLevel="1">
      <c r="A164" s="13"/>
      <c r="B164" s="14" t="s">
        <v>19</v>
      </c>
      <c r="C164" s="15">
        <v>3635</v>
      </c>
      <c r="D164" s="16"/>
      <c r="E164" s="20"/>
      <c r="F164" s="17" t="s">
        <v>604</v>
      </c>
      <c r="G164" s="18">
        <f>SUM(G162:G163)</f>
        <v>760</v>
      </c>
    </row>
    <row r="165" ht="12.75" outlineLevel="1">
      <c r="E165" s="21"/>
    </row>
    <row r="166" spans="1:7" ht="12.75" outlineLevel="2">
      <c r="A166" s="7">
        <v>400</v>
      </c>
      <c r="B166" s="6" t="s">
        <v>114</v>
      </c>
      <c r="C166" s="7">
        <v>6171</v>
      </c>
      <c r="D166" s="7">
        <v>5011</v>
      </c>
      <c r="E166" s="19">
        <v>6171040000001</v>
      </c>
      <c r="F166" s="8" t="s">
        <v>115</v>
      </c>
      <c r="G166" s="9">
        <v>1680</v>
      </c>
    </row>
    <row r="167" spans="1:7" ht="12.75" outlineLevel="2">
      <c r="A167" s="7">
        <v>400</v>
      </c>
      <c r="B167" s="6" t="s">
        <v>114</v>
      </c>
      <c r="C167" s="7">
        <v>6171</v>
      </c>
      <c r="D167" s="7">
        <v>5031</v>
      </c>
      <c r="E167" s="19">
        <v>6171040000001</v>
      </c>
      <c r="F167" s="8" t="s">
        <v>116</v>
      </c>
      <c r="G167" s="9">
        <v>420</v>
      </c>
    </row>
    <row r="168" spans="1:7" ht="12.75" outlineLevel="2">
      <c r="A168" s="7">
        <v>400</v>
      </c>
      <c r="B168" s="6" t="s">
        <v>114</v>
      </c>
      <c r="C168" s="7">
        <v>6171</v>
      </c>
      <c r="D168" s="7">
        <v>5032</v>
      </c>
      <c r="E168" s="19">
        <v>6171040000001</v>
      </c>
      <c r="F168" s="8" t="s">
        <v>117</v>
      </c>
      <c r="G168" s="9">
        <v>151.2</v>
      </c>
    </row>
    <row r="169" spans="1:7" ht="12.75" outlineLevel="2">
      <c r="A169" s="7">
        <v>400</v>
      </c>
      <c r="B169" s="6" t="s">
        <v>114</v>
      </c>
      <c r="C169" s="7">
        <v>6171</v>
      </c>
      <c r="D169" s="7">
        <v>5136</v>
      </c>
      <c r="E169" s="19">
        <v>6171040000001</v>
      </c>
      <c r="F169" s="8" t="s">
        <v>10</v>
      </c>
      <c r="G169" s="9">
        <v>7</v>
      </c>
    </row>
    <row r="170" spans="1:7" ht="12.75" outlineLevel="2">
      <c r="A170" s="7">
        <v>400</v>
      </c>
      <c r="B170" s="6" t="s">
        <v>114</v>
      </c>
      <c r="C170" s="7">
        <v>6171</v>
      </c>
      <c r="D170" s="7">
        <v>5139</v>
      </c>
      <c r="E170" s="19">
        <v>6171040000001</v>
      </c>
      <c r="F170" s="8" t="s">
        <v>118</v>
      </c>
      <c r="G170" s="9">
        <v>3</v>
      </c>
    </row>
    <row r="171" spans="1:7" ht="12.75" outlineLevel="2">
      <c r="A171" s="7">
        <v>400</v>
      </c>
      <c r="B171" s="6" t="s">
        <v>114</v>
      </c>
      <c r="C171" s="7">
        <v>6171</v>
      </c>
      <c r="D171" s="7">
        <v>5166</v>
      </c>
      <c r="E171" s="19">
        <v>6171040000001</v>
      </c>
      <c r="F171" s="8" t="s">
        <v>72</v>
      </c>
      <c r="G171" s="9">
        <v>12</v>
      </c>
    </row>
    <row r="172" spans="1:7" ht="12.75" outlineLevel="2">
      <c r="A172" s="7">
        <v>400</v>
      </c>
      <c r="B172" s="6" t="s">
        <v>114</v>
      </c>
      <c r="C172" s="7">
        <v>6171</v>
      </c>
      <c r="D172" s="7">
        <v>5167</v>
      </c>
      <c r="E172" s="19">
        <v>6171040000001</v>
      </c>
      <c r="F172" s="8" t="s">
        <v>83</v>
      </c>
      <c r="G172" s="9">
        <v>51</v>
      </c>
    </row>
    <row r="173" spans="1:7" ht="12.75" outlineLevel="2">
      <c r="A173" s="7">
        <v>400</v>
      </c>
      <c r="B173" s="6" t="s">
        <v>114</v>
      </c>
      <c r="C173" s="7">
        <v>6171</v>
      </c>
      <c r="D173" s="7">
        <v>5169</v>
      </c>
      <c r="E173" s="19">
        <v>6171040000001</v>
      </c>
      <c r="F173" s="8" t="s">
        <v>84</v>
      </c>
      <c r="G173" s="9">
        <v>4</v>
      </c>
    </row>
    <row r="174" spans="1:7" ht="12.75" outlineLevel="2">
      <c r="A174" s="7">
        <v>400</v>
      </c>
      <c r="B174" s="6" t="s">
        <v>114</v>
      </c>
      <c r="C174" s="7">
        <v>6171</v>
      </c>
      <c r="D174" s="7">
        <v>5171</v>
      </c>
      <c r="E174" s="19">
        <v>6171040000001</v>
      </c>
      <c r="F174" s="8" t="s">
        <v>94</v>
      </c>
      <c r="G174" s="9">
        <v>2</v>
      </c>
    </row>
    <row r="175" spans="1:7" ht="12.75" outlineLevel="2">
      <c r="A175" s="7">
        <v>400</v>
      </c>
      <c r="B175" s="6" t="s">
        <v>114</v>
      </c>
      <c r="C175" s="7">
        <v>6171</v>
      </c>
      <c r="D175" s="7">
        <v>5173</v>
      </c>
      <c r="E175" s="19">
        <v>6171040000001</v>
      </c>
      <c r="F175" s="8" t="s">
        <v>65</v>
      </c>
      <c r="G175" s="9">
        <v>10</v>
      </c>
    </row>
    <row r="176" spans="1:7" ht="12.75" outlineLevel="2">
      <c r="A176" s="7">
        <v>400</v>
      </c>
      <c r="B176" s="6" t="s">
        <v>114</v>
      </c>
      <c r="C176" s="7">
        <v>6171</v>
      </c>
      <c r="D176" s="7">
        <v>5175</v>
      </c>
      <c r="E176" s="19">
        <v>6171040000001</v>
      </c>
      <c r="F176" s="8" t="s">
        <v>14</v>
      </c>
      <c r="G176" s="9">
        <v>3</v>
      </c>
    </row>
    <row r="177" spans="1:7" ht="13.5" outlineLevel="2" thickBot="1">
      <c r="A177" s="7">
        <v>400</v>
      </c>
      <c r="B177" s="6" t="s">
        <v>114</v>
      </c>
      <c r="C177" s="7">
        <v>6171</v>
      </c>
      <c r="D177" s="7">
        <v>5176</v>
      </c>
      <c r="E177" s="19">
        <v>6171040000001</v>
      </c>
      <c r="F177" s="8" t="s">
        <v>15</v>
      </c>
      <c r="G177" s="9">
        <v>4</v>
      </c>
    </row>
    <row r="178" spans="1:7" ht="12.75" outlineLevel="1">
      <c r="A178" s="13"/>
      <c r="B178" s="14" t="s">
        <v>19</v>
      </c>
      <c r="C178" s="15">
        <v>6171</v>
      </c>
      <c r="D178" s="16"/>
      <c r="E178" s="20"/>
      <c r="F178" s="17" t="s">
        <v>605</v>
      </c>
      <c r="G178" s="18">
        <f>SUM(G166:G177)</f>
        <v>2347.2</v>
      </c>
    </row>
    <row r="179" ht="12.75" outlineLevel="1">
      <c r="E179" s="21"/>
    </row>
    <row r="180" spans="1:7" ht="12.75">
      <c r="A180" s="3"/>
      <c r="B180" s="10" t="s">
        <v>119</v>
      </c>
      <c r="C180" s="4"/>
      <c r="D180" s="5"/>
      <c r="E180" s="22"/>
      <c r="F180" s="11" t="s">
        <v>605</v>
      </c>
      <c r="G180" s="12">
        <f>SUM(G178,G164)</f>
        <v>3107.2</v>
      </c>
    </row>
    <row r="181" ht="12.75">
      <c r="E181" s="21"/>
    </row>
    <row r="182" ht="12.75">
      <c r="E182" s="21"/>
    </row>
    <row r="183" spans="1:7" ht="12.75" outlineLevel="2">
      <c r="A183" s="7">
        <v>500</v>
      </c>
      <c r="B183" s="6" t="s">
        <v>120</v>
      </c>
      <c r="C183" s="7">
        <v>6171</v>
      </c>
      <c r="D183" s="7">
        <v>5011</v>
      </c>
      <c r="E183" s="19">
        <v>6171050000001</v>
      </c>
      <c r="F183" s="8" t="s">
        <v>67</v>
      </c>
      <c r="G183" s="9">
        <v>6413</v>
      </c>
    </row>
    <row r="184" spans="1:7" ht="12.75" outlineLevel="2">
      <c r="A184" s="7">
        <v>500</v>
      </c>
      <c r="B184" s="6" t="s">
        <v>120</v>
      </c>
      <c r="C184" s="7">
        <v>6171</v>
      </c>
      <c r="D184" s="7">
        <v>5031</v>
      </c>
      <c r="E184" s="19">
        <v>6171050000001</v>
      </c>
      <c r="F184" s="8" t="s">
        <v>116</v>
      </c>
      <c r="G184" s="9">
        <v>1603</v>
      </c>
    </row>
    <row r="185" spans="1:7" ht="12.75" outlineLevel="2">
      <c r="A185" s="7">
        <v>500</v>
      </c>
      <c r="B185" s="6" t="s">
        <v>120</v>
      </c>
      <c r="C185" s="7">
        <v>6171</v>
      </c>
      <c r="D185" s="7">
        <v>5032</v>
      </c>
      <c r="E185" s="19">
        <v>6171050000001</v>
      </c>
      <c r="F185" s="8" t="s">
        <v>117</v>
      </c>
      <c r="G185" s="9">
        <v>577</v>
      </c>
    </row>
    <row r="186" spans="1:7" ht="12.75" outlineLevel="2">
      <c r="A186" s="7">
        <v>500</v>
      </c>
      <c r="B186" s="6" t="s">
        <v>120</v>
      </c>
      <c r="C186" s="7">
        <v>6171</v>
      </c>
      <c r="D186" s="7">
        <v>5136</v>
      </c>
      <c r="E186" s="19">
        <v>6171050000001</v>
      </c>
      <c r="F186" s="8" t="s">
        <v>10</v>
      </c>
      <c r="G186" s="9">
        <v>5</v>
      </c>
    </row>
    <row r="187" spans="1:7" ht="12.75" outlineLevel="2">
      <c r="A187" s="7">
        <v>500</v>
      </c>
      <c r="B187" s="6" t="s">
        <v>120</v>
      </c>
      <c r="C187" s="7">
        <v>6171</v>
      </c>
      <c r="D187" s="7">
        <v>5139</v>
      </c>
      <c r="E187" s="19">
        <v>6171050000001</v>
      </c>
      <c r="F187" s="8" t="s">
        <v>12</v>
      </c>
      <c r="G187" s="9">
        <v>3</v>
      </c>
    </row>
    <row r="188" spans="1:7" ht="12.75" outlineLevel="2">
      <c r="A188" s="7">
        <v>500</v>
      </c>
      <c r="B188" s="6" t="s">
        <v>120</v>
      </c>
      <c r="C188" s="7">
        <v>6171</v>
      </c>
      <c r="D188" s="7">
        <v>5167</v>
      </c>
      <c r="E188" s="19">
        <v>6171050000001</v>
      </c>
      <c r="F188" s="8" t="s">
        <v>83</v>
      </c>
      <c r="G188" s="9">
        <v>173.4</v>
      </c>
    </row>
    <row r="189" spans="1:7" ht="12.75" outlineLevel="2">
      <c r="A189" s="7">
        <v>500</v>
      </c>
      <c r="B189" s="6" t="s">
        <v>120</v>
      </c>
      <c r="C189" s="7">
        <v>6171</v>
      </c>
      <c r="D189" s="7">
        <v>5171</v>
      </c>
      <c r="E189" s="19">
        <v>6171050000001</v>
      </c>
      <c r="F189" s="8" t="s">
        <v>94</v>
      </c>
      <c r="G189" s="9">
        <v>8</v>
      </c>
    </row>
    <row r="190" spans="1:7" ht="12.75" outlineLevel="2">
      <c r="A190" s="7">
        <v>500</v>
      </c>
      <c r="B190" s="6" t="s">
        <v>120</v>
      </c>
      <c r="C190" s="7">
        <v>6171</v>
      </c>
      <c r="D190" s="7">
        <v>5173</v>
      </c>
      <c r="E190" s="19">
        <v>6171050000001</v>
      </c>
      <c r="F190" s="8" t="s">
        <v>65</v>
      </c>
      <c r="G190" s="9">
        <v>46</v>
      </c>
    </row>
    <row r="191" spans="1:7" ht="13.5" outlineLevel="2" thickBot="1">
      <c r="A191" s="7">
        <v>500</v>
      </c>
      <c r="B191" s="6" t="s">
        <v>120</v>
      </c>
      <c r="C191" s="7">
        <v>6171</v>
      </c>
      <c r="D191" s="7">
        <v>5175</v>
      </c>
      <c r="E191" s="19">
        <v>6171050000001</v>
      </c>
      <c r="F191" s="8" t="s">
        <v>14</v>
      </c>
      <c r="G191" s="9">
        <v>0.5</v>
      </c>
    </row>
    <row r="192" spans="1:7" ht="12.75" outlineLevel="1">
      <c r="A192" s="13"/>
      <c r="B192" s="14" t="s">
        <v>19</v>
      </c>
      <c r="C192" s="15">
        <v>6171</v>
      </c>
      <c r="D192" s="16"/>
      <c r="E192" s="20"/>
      <c r="F192" s="17" t="s">
        <v>588</v>
      </c>
      <c r="G192" s="18">
        <f>SUM(G183:G191)</f>
        <v>8828.9</v>
      </c>
    </row>
    <row r="193" ht="12.75" outlineLevel="1">
      <c r="E193" s="21"/>
    </row>
    <row r="194" spans="1:7" ht="12.75">
      <c r="A194" s="3"/>
      <c r="B194" s="10" t="s">
        <v>121</v>
      </c>
      <c r="C194" s="4"/>
      <c r="D194" s="5"/>
      <c r="E194" s="22"/>
      <c r="F194" s="11" t="s">
        <v>588</v>
      </c>
      <c r="G194" s="12">
        <f>SUM(G192)</f>
        <v>8828.9</v>
      </c>
    </row>
    <row r="195" ht="12.75">
      <c r="E195" s="21"/>
    </row>
    <row r="196" ht="12.75">
      <c r="E196" s="21"/>
    </row>
    <row r="197" spans="1:7" ht="12.75" outlineLevel="2">
      <c r="A197" s="7">
        <v>600</v>
      </c>
      <c r="B197" s="6" t="s">
        <v>122</v>
      </c>
      <c r="C197" s="7">
        <v>6171</v>
      </c>
      <c r="D197" s="7">
        <v>5011</v>
      </c>
      <c r="E197" s="19">
        <v>6171060000001</v>
      </c>
      <c r="F197" s="8" t="s">
        <v>123</v>
      </c>
      <c r="G197" s="9">
        <v>7234</v>
      </c>
    </row>
    <row r="198" spans="1:7" ht="12.75" outlineLevel="2">
      <c r="A198" s="7">
        <v>600</v>
      </c>
      <c r="B198" s="6" t="s">
        <v>122</v>
      </c>
      <c r="C198" s="7">
        <v>6171</v>
      </c>
      <c r="D198" s="7">
        <v>5031</v>
      </c>
      <c r="E198" s="19">
        <v>6171060000001</v>
      </c>
      <c r="F198" s="8" t="s">
        <v>124</v>
      </c>
      <c r="G198" s="9">
        <v>1809</v>
      </c>
    </row>
    <row r="199" spans="1:7" ht="12.75" outlineLevel="2">
      <c r="A199" s="7">
        <v>600</v>
      </c>
      <c r="B199" s="6" t="s">
        <v>122</v>
      </c>
      <c r="C199" s="7">
        <v>6171</v>
      </c>
      <c r="D199" s="7">
        <v>5032</v>
      </c>
      <c r="E199" s="19">
        <v>6171060000001</v>
      </c>
      <c r="F199" s="8" t="s">
        <v>117</v>
      </c>
      <c r="G199" s="9">
        <v>651</v>
      </c>
    </row>
    <row r="200" spans="1:7" ht="12.75" outlineLevel="2">
      <c r="A200" s="7">
        <v>600</v>
      </c>
      <c r="B200" s="6" t="s">
        <v>122</v>
      </c>
      <c r="C200" s="7">
        <v>6171</v>
      </c>
      <c r="D200" s="7">
        <v>5132</v>
      </c>
      <c r="E200" s="19">
        <v>6171060000001</v>
      </c>
      <c r="F200" s="8" t="s">
        <v>125</v>
      </c>
      <c r="G200" s="9">
        <v>20</v>
      </c>
    </row>
    <row r="201" spans="1:7" ht="12.75" outlineLevel="2">
      <c r="A201" s="7">
        <v>600</v>
      </c>
      <c r="B201" s="6" t="s">
        <v>122</v>
      </c>
      <c r="C201" s="7">
        <v>6171</v>
      </c>
      <c r="D201" s="7">
        <v>5136</v>
      </c>
      <c r="E201" s="19">
        <v>6171060000001</v>
      </c>
      <c r="F201" s="8" t="s">
        <v>10</v>
      </c>
      <c r="G201" s="9">
        <v>5</v>
      </c>
    </row>
    <row r="202" spans="1:7" ht="12.75" outlineLevel="2">
      <c r="A202" s="7">
        <v>600</v>
      </c>
      <c r="B202" s="6" t="s">
        <v>122</v>
      </c>
      <c r="C202" s="7">
        <v>6171</v>
      </c>
      <c r="D202" s="7">
        <v>5139</v>
      </c>
      <c r="E202" s="19">
        <v>6171060000001</v>
      </c>
      <c r="F202" s="8" t="s">
        <v>126</v>
      </c>
      <c r="G202" s="9">
        <v>30</v>
      </c>
    </row>
    <row r="203" spans="1:7" ht="12.75" outlineLevel="2">
      <c r="A203" s="7">
        <v>600</v>
      </c>
      <c r="B203" s="6" t="s">
        <v>122</v>
      </c>
      <c r="C203" s="7">
        <v>6171</v>
      </c>
      <c r="D203" s="7">
        <v>5167</v>
      </c>
      <c r="E203" s="19">
        <v>6171060000001</v>
      </c>
      <c r="F203" s="8" t="s">
        <v>83</v>
      </c>
      <c r="G203" s="9">
        <v>234.6</v>
      </c>
    </row>
    <row r="204" spans="1:7" ht="12.75" outlineLevel="2">
      <c r="A204" s="7">
        <v>600</v>
      </c>
      <c r="B204" s="6" t="s">
        <v>122</v>
      </c>
      <c r="C204" s="7">
        <v>6171</v>
      </c>
      <c r="D204" s="7">
        <v>5169</v>
      </c>
      <c r="E204" s="19">
        <v>6171060000001</v>
      </c>
      <c r="F204" s="8" t="s">
        <v>84</v>
      </c>
      <c r="G204" s="9">
        <v>4</v>
      </c>
    </row>
    <row r="205" spans="1:7" ht="12.75" outlineLevel="2">
      <c r="A205" s="7">
        <v>600</v>
      </c>
      <c r="B205" s="6" t="s">
        <v>122</v>
      </c>
      <c r="C205" s="7">
        <v>6171</v>
      </c>
      <c r="D205" s="7">
        <v>5171</v>
      </c>
      <c r="E205" s="19">
        <v>6171060000001</v>
      </c>
      <c r="F205" s="8" t="s">
        <v>94</v>
      </c>
      <c r="G205" s="9">
        <v>10</v>
      </c>
    </row>
    <row r="206" spans="1:7" ht="12.75" outlineLevel="2">
      <c r="A206" s="7">
        <v>600</v>
      </c>
      <c r="B206" s="6" t="s">
        <v>122</v>
      </c>
      <c r="C206" s="7">
        <v>6171</v>
      </c>
      <c r="D206" s="7">
        <v>5173</v>
      </c>
      <c r="E206" s="19">
        <v>6171060000001</v>
      </c>
      <c r="F206" s="8" t="s">
        <v>65</v>
      </c>
      <c r="G206" s="9">
        <v>50</v>
      </c>
    </row>
    <row r="207" spans="1:7" ht="13.5" outlineLevel="2" thickBot="1">
      <c r="A207" s="7">
        <v>600</v>
      </c>
      <c r="B207" s="6" t="s">
        <v>122</v>
      </c>
      <c r="C207" s="7">
        <v>6171</v>
      </c>
      <c r="D207" s="7">
        <v>5901</v>
      </c>
      <c r="E207" s="19">
        <v>6171060000001</v>
      </c>
      <c r="F207" s="8" t="s">
        <v>127</v>
      </c>
      <c r="G207" s="9">
        <v>300</v>
      </c>
    </row>
    <row r="208" spans="1:7" ht="12.75" outlineLevel="1">
      <c r="A208" s="13"/>
      <c r="B208" s="14" t="s">
        <v>19</v>
      </c>
      <c r="C208" s="15">
        <v>6171</v>
      </c>
      <c r="D208" s="16"/>
      <c r="E208" s="20"/>
      <c r="F208" s="17" t="s">
        <v>606</v>
      </c>
      <c r="G208" s="18">
        <f>SUM(G197:G207)</f>
        <v>10347.6</v>
      </c>
    </row>
    <row r="209" ht="12.75" outlineLevel="1">
      <c r="E209" s="21"/>
    </row>
    <row r="210" spans="1:7" ht="12.75">
      <c r="A210" s="3"/>
      <c r="B210" s="10" t="s">
        <v>128</v>
      </c>
      <c r="C210" s="4"/>
      <c r="D210" s="5"/>
      <c r="E210" s="22"/>
      <c r="F210" s="11" t="s">
        <v>606</v>
      </c>
      <c r="G210" s="12">
        <f>SUM(G208)</f>
        <v>10347.6</v>
      </c>
    </row>
    <row r="211" ht="12.75">
      <c r="E211" s="21"/>
    </row>
    <row r="212" ht="12.75">
      <c r="E212" s="21"/>
    </row>
    <row r="213" spans="1:7" ht="12.75" outlineLevel="2">
      <c r="A213" s="7">
        <v>700</v>
      </c>
      <c r="B213" s="6" t="s">
        <v>129</v>
      </c>
      <c r="C213" s="7">
        <v>6171</v>
      </c>
      <c r="D213" s="7">
        <v>5011</v>
      </c>
      <c r="E213" s="19">
        <v>6171070000001</v>
      </c>
      <c r="F213" s="8" t="s">
        <v>67</v>
      </c>
      <c r="G213" s="9">
        <v>12267</v>
      </c>
    </row>
    <row r="214" spans="1:7" ht="12.75" outlineLevel="2">
      <c r="A214" s="7">
        <v>700</v>
      </c>
      <c r="B214" s="6" t="s">
        <v>129</v>
      </c>
      <c r="C214" s="7">
        <v>6171</v>
      </c>
      <c r="D214" s="7">
        <v>5021</v>
      </c>
      <c r="E214" s="19">
        <v>6171070000001</v>
      </c>
      <c r="F214" s="8" t="s">
        <v>68</v>
      </c>
      <c r="G214" s="9">
        <v>120</v>
      </c>
    </row>
    <row r="215" spans="1:7" ht="12.75" outlineLevel="2">
      <c r="A215" s="7">
        <v>700</v>
      </c>
      <c r="B215" s="6" t="s">
        <v>129</v>
      </c>
      <c r="C215" s="7">
        <v>6171</v>
      </c>
      <c r="D215" s="7">
        <v>5031</v>
      </c>
      <c r="E215" s="19">
        <v>6171070000001</v>
      </c>
      <c r="F215" s="8" t="s">
        <v>116</v>
      </c>
      <c r="G215" s="9">
        <v>3067</v>
      </c>
    </row>
    <row r="216" spans="1:7" ht="12.75" outlineLevel="2">
      <c r="A216" s="7">
        <v>700</v>
      </c>
      <c r="B216" s="6" t="s">
        <v>129</v>
      </c>
      <c r="C216" s="7">
        <v>6171</v>
      </c>
      <c r="D216" s="7">
        <v>5032</v>
      </c>
      <c r="E216" s="19">
        <v>6171070000001</v>
      </c>
      <c r="F216" s="8" t="s">
        <v>117</v>
      </c>
      <c r="G216" s="9">
        <v>1104</v>
      </c>
    </row>
    <row r="217" spans="1:7" ht="12.75" outlineLevel="2">
      <c r="A217" s="7">
        <v>700</v>
      </c>
      <c r="B217" s="6" t="s">
        <v>129</v>
      </c>
      <c r="C217" s="7">
        <v>6171</v>
      </c>
      <c r="D217" s="7">
        <v>5132</v>
      </c>
      <c r="E217" s="19">
        <v>6171070000001</v>
      </c>
      <c r="F217" s="8" t="s">
        <v>81</v>
      </c>
      <c r="G217" s="9">
        <v>6</v>
      </c>
    </row>
    <row r="218" spans="1:7" ht="12.75" outlineLevel="2">
      <c r="A218" s="7">
        <v>700</v>
      </c>
      <c r="B218" s="6" t="s">
        <v>129</v>
      </c>
      <c r="C218" s="7">
        <v>6171</v>
      </c>
      <c r="D218" s="7">
        <v>5134</v>
      </c>
      <c r="E218" s="19">
        <v>6171070000001</v>
      </c>
      <c r="F218" s="8" t="s">
        <v>130</v>
      </c>
      <c r="G218" s="9">
        <v>5</v>
      </c>
    </row>
    <row r="219" spans="1:7" ht="12.75" outlineLevel="2">
      <c r="A219" s="7">
        <v>700</v>
      </c>
      <c r="B219" s="6" t="s">
        <v>129</v>
      </c>
      <c r="C219" s="7">
        <v>6171</v>
      </c>
      <c r="D219" s="7">
        <v>5136</v>
      </c>
      <c r="E219" s="19">
        <v>6171070000001</v>
      </c>
      <c r="F219" s="8" t="s">
        <v>10</v>
      </c>
      <c r="G219" s="9">
        <v>4</v>
      </c>
    </row>
    <row r="220" spans="1:7" ht="12.75" outlineLevel="2">
      <c r="A220" s="7">
        <v>700</v>
      </c>
      <c r="B220" s="6" t="s">
        <v>129</v>
      </c>
      <c r="C220" s="7">
        <v>6171</v>
      </c>
      <c r="D220" s="7">
        <v>5139</v>
      </c>
      <c r="E220" s="19">
        <v>6171070000001</v>
      </c>
      <c r="F220" s="8" t="s">
        <v>12</v>
      </c>
      <c r="G220" s="9">
        <v>32</v>
      </c>
    </row>
    <row r="221" spans="1:7" ht="12.75" outlineLevel="2">
      <c r="A221" s="7">
        <v>700</v>
      </c>
      <c r="B221" s="6" t="s">
        <v>129</v>
      </c>
      <c r="C221" s="7">
        <v>6171</v>
      </c>
      <c r="D221" s="7">
        <v>5167</v>
      </c>
      <c r="E221" s="19">
        <v>6171070000001</v>
      </c>
      <c r="F221" s="8" t="s">
        <v>83</v>
      </c>
      <c r="G221" s="9">
        <v>400</v>
      </c>
    </row>
    <row r="222" spans="1:7" ht="12.75" outlineLevel="2">
      <c r="A222" s="7">
        <v>700</v>
      </c>
      <c r="B222" s="6" t="s">
        <v>129</v>
      </c>
      <c r="C222" s="7">
        <v>6171</v>
      </c>
      <c r="D222" s="7">
        <v>5171</v>
      </c>
      <c r="E222" s="19">
        <v>6171070000001</v>
      </c>
      <c r="F222" s="8" t="s">
        <v>49</v>
      </c>
      <c r="G222" s="9">
        <v>12</v>
      </c>
    </row>
    <row r="223" spans="1:7" ht="12.75" outlineLevel="2">
      <c r="A223" s="7">
        <v>700</v>
      </c>
      <c r="B223" s="6" t="s">
        <v>129</v>
      </c>
      <c r="C223" s="7">
        <v>6171</v>
      </c>
      <c r="D223" s="7">
        <v>5173</v>
      </c>
      <c r="E223" s="19">
        <v>6171070000001</v>
      </c>
      <c r="F223" s="8" t="s">
        <v>65</v>
      </c>
      <c r="G223" s="9">
        <v>55</v>
      </c>
    </row>
    <row r="224" spans="1:7" ht="13.5" outlineLevel="2" thickBot="1">
      <c r="A224" s="7">
        <v>700</v>
      </c>
      <c r="B224" s="6" t="s">
        <v>129</v>
      </c>
      <c r="C224" s="7">
        <v>6171</v>
      </c>
      <c r="D224" s="7">
        <v>5175</v>
      </c>
      <c r="E224" s="19">
        <v>6171070000001</v>
      </c>
      <c r="F224" s="8" t="s">
        <v>14</v>
      </c>
      <c r="G224" s="9">
        <v>10</v>
      </c>
    </row>
    <row r="225" spans="1:7" ht="12.75" outlineLevel="1">
      <c r="A225" s="13"/>
      <c r="B225" s="14" t="s">
        <v>19</v>
      </c>
      <c r="C225" s="15">
        <v>6171</v>
      </c>
      <c r="D225" s="16"/>
      <c r="E225" s="20"/>
      <c r="F225" s="17" t="s">
        <v>590</v>
      </c>
      <c r="G225" s="18">
        <f>SUM(G213:G224)</f>
        <v>17082</v>
      </c>
    </row>
    <row r="226" ht="12.75" outlineLevel="1">
      <c r="E226" s="21"/>
    </row>
    <row r="227" spans="1:7" ht="12.75">
      <c r="A227" s="3"/>
      <c r="B227" s="10" t="s">
        <v>131</v>
      </c>
      <c r="C227" s="4"/>
      <c r="D227" s="5"/>
      <c r="E227" s="22"/>
      <c r="F227" s="11" t="s">
        <v>590</v>
      </c>
      <c r="G227" s="12">
        <f>SUM(G225)</f>
        <v>17082</v>
      </c>
    </row>
    <row r="228" ht="12.75">
      <c r="E228" s="21"/>
    </row>
    <row r="229" ht="12.75">
      <c r="E229" s="21"/>
    </row>
    <row r="230" spans="1:7" ht="12.75" outlineLevel="2">
      <c r="A230" s="7">
        <v>800</v>
      </c>
      <c r="B230" s="6" t="s">
        <v>132</v>
      </c>
      <c r="C230" s="7">
        <v>3113</v>
      </c>
      <c r="D230" s="7">
        <v>5011</v>
      </c>
      <c r="E230" s="19">
        <v>919</v>
      </c>
      <c r="F230" s="8" t="s">
        <v>67</v>
      </c>
      <c r="G230" s="9">
        <v>480</v>
      </c>
    </row>
    <row r="231" spans="1:7" ht="12.75" outlineLevel="2">
      <c r="A231" s="7">
        <v>800</v>
      </c>
      <c r="B231" s="6" t="s">
        <v>132</v>
      </c>
      <c r="C231" s="7">
        <v>3113</v>
      </c>
      <c r="D231" s="7">
        <v>5021</v>
      </c>
      <c r="E231" s="19">
        <v>919</v>
      </c>
      <c r="F231" s="8" t="s">
        <v>133</v>
      </c>
      <c r="G231" s="9">
        <v>20</v>
      </c>
    </row>
    <row r="232" spans="1:7" ht="12.75" outlineLevel="2">
      <c r="A232" s="7">
        <v>800</v>
      </c>
      <c r="B232" s="6" t="s">
        <v>132</v>
      </c>
      <c r="C232" s="7">
        <v>3113</v>
      </c>
      <c r="D232" s="7">
        <v>5031</v>
      </c>
      <c r="E232" s="19">
        <v>919</v>
      </c>
      <c r="F232" s="8" t="s">
        <v>8</v>
      </c>
      <c r="G232" s="9">
        <v>120</v>
      </c>
    </row>
    <row r="233" spans="1:7" ht="12.75" outlineLevel="2">
      <c r="A233" s="7">
        <v>800</v>
      </c>
      <c r="B233" s="6" t="s">
        <v>132</v>
      </c>
      <c r="C233" s="7">
        <v>3113</v>
      </c>
      <c r="D233" s="7">
        <v>5032</v>
      </c>
      <c r="E233" s="19">
        <v>919</v>
      </c>
      <c r="F233" s="8" t="s">
        <v>9</v>
      </c>
      <c r="G233" s="9">
        <v>43.2</v>
      </c>
    </row>
    <row r="234" spans="1:7" ht="12.75" outlineLevel="2">
      <c r="A234" s="7">
        <v>800</v>
      </c>
      <c r="B234" s="6" t="s">
        <v>132</v>
      </c>
      <c r="C234" s="7">
        <v>3113</v>
      </c>
      <c r="D234" s="7">
        <v>5041</v>
      </c>
      <c r="E234" s="19">
        <v>919</v>
      </c>
      <c r="F234" s="8" t="s">
        <v>134</v>
      </c>
      <c r="G234" s="9">
        <v>10</v>
      </c>
    </row>
    <row r="235" spans="1:7" ht="12.75" outlineLevel="2">
      <c r="A235" s="7">
        <v>800</v>
      </c>
      <c r="B235" s="6" t="s">
        <v>132</v>
      </c>
      <c r="C235" s="7">
        <v>3113</v>
      </c>
      <c r="D235" s="7">
        <v>5137</v>
      </c>
      <c r="E235" s="19">
        <v>919</v>
      </c>
      <c r="F235" s="8" t="s">
        <v>135</v>
      </c>
      <c r="G235" s="9">
        <v>38</v>
      </c>
    </row>
    <row r="236" spans="1:7" ht="12.75" outlineLevel="2">
      <c r="A236" s="7">
        <v>800</v>
      </c>
      <c r="B236" s="6" t="s">
        <v>132</v>
      </c>
      <c r="C236" s="7">
        <v>3113</v>
      </c>
      <c r="D236" s="7">
        <v>5137</v>
      </c>
      <c r="E236" s="19">
        <v>919</v>
      </c>
      <c r="F236" s="8" t="s">
        <v>136</v>
      </c>
      <c r="G236" s="9">
        <v>662</v>
      </c>
    </row>
    <row r="237" spans="1:7" ht="12.75" outlineLevel="2">
      <c r="A237" s="7">
        <v>800</v>
      </c>
      <c r="B237" s="6" t="s">
        <v>132</v>
      </c>
      <c r="C237" s="7">
        <v>3113</v>
      </c>
      <c r="D237" s="7">
        <v>5139</v>
      </c>
      <c r="E237" s="19">
        <v>919</v>
      </c>
      <c r="F237" s="8" t="s">
        <v>12</v>
      </c>
      <c r="G237" s="9">
        <v>8</v>
      </c>
    </row>
    <row r="238" spans="1:7" ht="12.75" outlineLevel="2">
      <c r="A238" s="7">
        <v>800</v>
      </c>
      <c r="B238" s="6" t="s">
        <v>132</v>
      </c>
      <c r="C238" s="7">
        <v>3113</v>
      </c>
      <c r="D238" s="7">
        <v>5151</v>
      </c>
      <c r="E238" s="19">
        <v>919</v>
      </c>
      <c r="F238" s="8" t="s">
        <v>137</v>
      </c>
      <c r="G238" s="9">
        <v>200</v>
      </c>
    </row>
    <row r="239" spans="1:7" ht="12.75" outlineLevel="2">
      <c r="A239" s="7">
        <v>800</v>
      </c>
      <c r="B239" s="6" t="s">
        <v>132</v>
      </c>
      <c r="C239" s="7">
        <v>3113</v>
      </c>
      <c r="D239" s="7">
        <v>5153</v>
      </c>
      <c r="E239" s="19">
        <v>919</v>
      </c>
      <c r="F239" s="8" t="s">
        <v>138</v>
      </c>
      <c r="G239" s="9">
        <v>261</v>
      </c>
    </row>
    <row r="240" spans="1:7" ht="12.75" outlineLevel="2">
      <c r="A240" s="7">
        <v>800</v>
      </c>
      <c r="B240" s="6" t="s">
        <v>132</v>
      </c>
      <c r="C240" s="7">
        <v>3113</v>
      </c>
      <c r="D240" s="7">
        <v>5154</v>
      </c>
      <c r="E240" s="19">
        <v>919</v>
      </c>
      <c r="F240" s="8" t="s">
        <v>89</v>
      </c>
      <c r="G240" s="9">
        <v>1092</v>
      </c>
    </row>
    <row r="241" spans="1:7" ht="12.75" outlineLevel="2">
      <c r="A241" s="7">
        <v>800</v>
      </c>
      <c r="B241" s="6" t="s">
        <v>132</v>
      </c>
      <c r="C241" s="7">
        <v>3113</v>
      </c>
      <c r="D241" s="7">
        <v>5169</v>
      </c>
      <c r="E241" s="19">
        <v>919</v>
      </c>
      <c r="F241" s="8" t="s">
        <v>84</v>
      </c>
      <c r="G241" s="9">
        <v>140</v>
      </c>
    </row>
    <row r="242" spans="1:7" ht="12.75" outlineLevel="2">
      <c r="A242" s="7">
        <v>800</v>
      </c>
      <c r="B242" s="6" t="s">
        <v>132</v>
      </c>
      <c r="C242" s="7">
        <v>3113</v>
      </c>
      <c r="D242" s="7">
        <v>5171</v>
      </c>
      <c r="E242" s="19">
        <v>919</v>
      </c>
      <c r="F242" s="8" t="s">
        <v>94</v>
      </c>
      <c r="G242" s="9">
        <v>225</v>
      </c>
    </row>
    <row r="243" spans="1:7" ht="12.75" outlineLevel="2">
      <c r="A243" s="7">
        <v>800</v>
      </c>
      <c r="B243" s="6" t="s">
        <v>132</v>
      </c>
      <c r="C243" s="7">
        <v>3113</v>
      </c>
      <c r="D243" s="7">
        <v>5901</v>
      </c>
      <c r="E243" s="19">
        <v>919</v>
      </c>
      <c r="F243" s="8" t="s">
        <v>139</v>
      </c>
      <c r="G243" s="9">
        <v>200</v>
      </c>
    </row>
    <row r="244" spans="1:7" ht="12.75" outlineLevel="2">
      <c r="A244" s="7">
        <v>800</v>
      </c>
      <c r="B244" s="6" t="s">
        <v>132</v>
      </c>
      <c r="C244" s="7">
        <v>3113</v>
      </c>
      <c r="D244" s="7">
        <v>6122</v>
      </c>
      <c r="E244" s="19">
        <v>919</v>
      </c>
      <c r="F244" s="8" t="s">
        <v>140</v>
      </c>
      <c r="G244" s="9">
        <v>105</v>
      </c>
    </row>
    <row r="245" spans="1:7" ht="13.5" outlineLevel="2" thickBot="1">
      <c r="A245" s="7">
        <v>800</v>
      </c>
      <c r="B245" s="6" t="s">
        <v>132</v>
      </c>
      <c r="C245" s="7">
        <v>3113</v>
      </c>
      <c r="D245" s="7">
        <v>6122</v>
      </c>
      <c r="E245" s="19">
        <v>919</v>
      </c>
      <c r="F245" s="8" t="s">
        <v>141</v>
      </c>
      <c r="G245" s="9">
        <v>476</v>
      </c>
    </row>
    <row r="246" spans="1:7" ht="12.75" outlineLevel="1">
      <c r="A246" s="13"/>
      <c r="B246" s="14" t="s">
        <v>19</v>
      </c>
      <c r="C246" s="15">
        <v>3113</v>
      </c>
      <c r="D246" s="16"/>
      <c r="E246" s="20"/>
      <c r="F246" s="17" t="s">
        <v>607</v>
      </c>
      <c r="G246" s="18">
        <f>SUM(G230:G245)</f>
        <v>4080.2</v>
      </c>
    </row>
    <row r="247" ht="12.75" outlineLevel="1">
      <c r="E247" s="21"/>
    </row>
    <row r="248" spans="1:7" ht="12.75" outlineLevel="2">
      <c r="A248" s="7">
        <v>800</v>
      </c>
      <c r="B248" s="6" t="s">
        <v>142</v>
      </c>
      <c r="C248" s="7">
        <v>3314</v>
      </c>
      <c r="D248" s="7">
        <v>5021</v>
      </c>
      <c r="E248" s="19">
        <v>3314000000001</v>
      </c>
      <c r="F248" s="8" t="s">
        <v>143</v>
      </c>
      <c r="G248" s="9">
        <v>18</v>
      </c>
    </row>
    <row r="249" spans="1:7" ht="12.75" outlineLevel="2">
      <c r="A249" s="7">
        <v>800</v>
      </c>
      <c r="B249" s="6" t="s">
        <v>142</v>
      </c>
      <c r="C249" s="7">
        <v>3314</v>
      </c>
      <c r="D249" s="7">
        <v>5136</v>
      </c>
      <c r="E249" s="19">
        <v>3314000000001</v>
      </c>
      <c r="F249" s="8" t="s">
        <v>144</v>
      </c>
      <c r="G249" s="9">
        <v>90</v>
      </c>
    </row>
    <row r="250" spans="1:7" ht="12.75" outlineLevel="2">
      <c r="A250" s="7">
        <v>800</v>
      </c>
      <c r="B250" s="6" t="s">
        <v>142</v>
      </c>
      <c r="C250" s="7">
        <v>3314</v>
      </c>
      <c r="D250" s="7">
        <v>5137</v>
      </c>
      <c r="E250" s="19">
        <v>3314000000001</v>
      </c>
      <c r="F250" s="8" t="s">
        <v>145</v>
      </c>
      <c r="G250" s="9">
        <v>15</v>
      </c>
    </row>
    <row r="251" spans="1:7" ht="12.75" outlineLevel="2">
      <c r="A251" s="7">
        <v>800</v>
      </c>
      <c r="B251" s="6" t="s">
        <v>142</v>
      </c>
      <c r="C251" s="7">
        <v>3314</v>
      </c>
      <c r="D251" s="7">
        <v>5138</v>
      </c>
      <c r="E251" s="19">
        <v>3314000000001</v>
      </c>
      <c r="F251" s="8" t="s">
        <v>146</v>
      </c>
      <c r="G251" s="9">
        <v>5</v>
      </c>
    </row>
    <row r="252" spans="1:7" ht="12.75" outlineLevel="2">
      <c r="A252" s="7">
        <v>800</v>
      </c>
      <c r="B252" s="6" t="s">
        <v>142</v>
      </c>
      <c r="C252" s="7">
        <v>3314</v>
      </c>
      <c r="D252" s="7">
        <v>5139</v>
      </c>
      <c r="E252" s="19">
        <v>3314000000001</v>
      </c>
      <c r="F252" s="8" t="s">
        <v>147</v>
      </c>
      <c r="G252" s="9">
        <v>5</v>
      </c>
    </row>
    <row r="253" spans="1:7" ht="12.75" outlineLevel="2">
      <c r="A253" s="7">
        <v>800</v>
      </c>
      <c r="B253" s="6" t="s">
        <v>142</v>
      </c>
      <c r="C253" s="7">
        <v>3314</v>
      </c>
      <c r="D253" s="7">
        <v>5151</v>
      </c>
      <c r="E253" s="19">
        <v>3314000000001</v>
      </c>
      <c r="F253" s="8" t="s">
        <v>148</v>
      </c>
      <c r="G253" s="9">
        <v>5</v>
      </c>
    </row>
    <row r="254" spans="1:7" ht="12.75" outlineLevel="2">
      <c r="A254" s="7">
        <v>800</v>
      </c>
      <c r="B254" s="6" t="s">
        <v>142</v>
      </c>
      <c r="C254" s="7">
        <v>3314</v>
      </c>
      <c r="D254" s="7">
        <v>5154</v>
      </c>
      <c r="E254" s="19">
        <v>3314000000001</v>
      </c>
      <c r="F254" s="8" t="s">
        <v>149</v>
      </c>
      <c r="G254" s="9">
        <v>59</v>
      </c>
    </row>
    <row r="255" spans="1:7" ht="12.75" outlineLevel="2">
      <c r="A255" s="7">
        <v>800</v>
      </c>
      <c r="B255" s="6" t="s">
        <v>142</v>
      </c>
      <c r="C255" s="7">
        <v>3314</v>
      </c>
      <c r="D255" s="7">
        <v>5161</v>
      </c>
      <c r="E255" s="19">
        <v>3314000000001</v>
      </c>
      <c r="F255" s="8" t="s">
        <v>150</v>
      </c>
      <c r="G255" s="9">
        <v>1</v>
      </c>
    </row>
    <row r="256" spans="1:7" ht="12.75" outlineLevel="2">
      <c r="A256" s="7">
        <v>800</v>
      </c>
      <c r="B256" s="6" t="s">
        <v>142</v>
      </c>
      <c r="C256" s="7">
        <v>3314</v>
      </c>
      <c r="D256" s="7">
        <v>5169</v>
      </c>
      <c r="E256" s="19">
        <v>3314000000001</v>
      </c>
      <c r="F256" s="8" t="s">
        <v>151</v>
      </c>
      <c r="G256" s="9">
        <v>10</v>
      </c>
    </row>
    <row r="257" spans="1:7" ht="12.75" outlineLevel="2">
      <c r="A257" s="7">
        <v>800</v>
      </c>
      <c r="B257" s="6" t="s">
        <v>142</v>
      </c>
      <c r="C257" s="7">
        <v>3314</v>
      </c>
      <c r="D257" s="7">
        <v>5171</v>
      </c>
      <c r="E257" s="19">
        <v>3314000000001</v>
      </c>
      <c r="F257" s="8" t="s">
        <v>152</v>
      </c>
      <c r="G257" s="9">
        <v>25</v>
      </c>
    </row>
    <row r="258" spans="1:7" ht="12.75" outlineLevel="2">
      <c r="A258" s="7">
        <v>800</v>
      </c>
      <c r="B258" s="6" t="s">
        <v>142</v>
      </c>
      <c r="C258" s="7">
        <v>3314</v>
      </c>
      <c r="D258" s="7">
        <v>5173</v>
      </c>
      <c r="E258" s="19">
        <v>3314000000001</v>
      </c>
      <c r="F258" s="8" t="s">
        <v>153</v>
      </c>
      <c r="G258" s="9">
        <v>2</v>
      </c>
    </row>
    <row r="259" spans="1:7" ht="12.75" outlineLevel="2">
      <c r="A259" s="7">
        <v>800</v>
      </c>
      <c r="B259" s="6" t="s">
        <v>142</v>
      </c>
      <c r="C259" s="7">
        <v>3314</v>
      </c>
      <c r="D259" s="7">
        <v>5175</v>
      </c>
      <c r="E259" s="19">
        <v>3314000000001</v>
      </c>
      <c r="F259" s="8" t="s">
        <v>154</v>
      </c>
      <c r="G259" s="9">
        <v>3</v>
      </c>
    </row>
    <row r="260" spans="1:7" ht="13.5" outlineLevel="2" thickBot="1">
      <c r="A260" s="7">
        <v>800</v>
      </c>
      <c r="B260" s="6" t="s">
        <v>142</v>
      </c>
      <c r="C260" s="7">
        <v>3314</v>
      </c>
      <c r="D260" s="7">
        <v>5494</v>
      </c>
      <c r="E260" s="19">
        <v>3314000000001</v>
      </c>
      <c r="F260" s="8" t="s">
        <v>155</v>
      </c>
      <c r="G260" s="9">
        <v>3</v>
      </c>
    </row>
    <row r="261" spans="1:7" ht="12.75" outlineLevel="1">
      <c r="A261" s="13"/>
      <c r="B261" s="14" t="s">
        <v>19</v>
      </c>
      <c r="C261" s="15">
        <v>3314</v>
      </c>
      <c r="D261" s="16"/>
      <c r="E261" s="20"/>
      <c r="F261" s="17" t="s">
        <v>608</v>
      </c>
      <c r="G261" s="18">
        <f>SUM(G248:G260)</f>
        <v>241</v>
      </c>
    </row>
    <row r="262" ht="12.75" outlineLevel="1">
      <c r="E262" s="21"/>
    </row>
    <row r="263" spans="1:7" ht="13.5" outlineLevel="2" thickBot="1">
      <c r="A263" s="7">
        <v>800</v>
      </c>
      <c r="B263" s="6" t="s">
        <v>156</v>
      </c>
      <c r="C263" s="7">
        <v>3319</v>
      </c>
      <c r="D263" s="7">
        <v>5021</v>
      </c>
      <c r="E263" s="19">
        <v>3319000000001</v>
      </c>
      <c r="F263" s="8" t="s">
        <v>157</v>
      </c>
      <c r="G263" s="9">
        <v>12</v>
      </c>
    </row>
    <row r="264" spans="1:7" ht="12.75" outlineLevel="1">
      <c r="A264" s="13"/>
      <c r="B264" s="14" t="s">
        <v>19</v>
      </c>
      <c r="C264" s="15">
        <v>3319</v>
      </c>
      <c r="D264" s="16"/>
      <c r="E264" s="20"/>
      <c r="F264" s="17" t="s">
        <v>609</v>
      </c>
      <c r="G264" s="18">
        <f>SUM(G263)</f>
        <v>12</v>
      </c>
    </row>
    <row r="265" ht="12.75" outlineLevel="1">
      <c r="E265" s="21"/>
    </row>
    <row r="266" spans="1:7" ht="12.75" outlineLevel="2">
      <c r="A266" s="7">
        <v>800</v>
      </c>
      <c r="B266" s="6" t="s">
        <v>158</v>
      </c>
      <c r="C266" s="7">
        <v>3326</v>
      </c>
      <c r="D266" s="7">
        <v>5171</v>
      </c>
      <c r="E266" s="19">
        <v>3326000000001</v>
      </c>
      <c r="F266" s="8" t="s">
        <v>159</v>
      </c>
      <c r="G266" s="9">
        <v>0</v>
      </c>
    </row>
    <row r="267" spans="1:7" ht="13.5" outlineLevel="2" thickBot="1">
      <c r="A267" s="7">
        <v>800</v>
      </c>
      <c r="B267" s="6" t="s">
        <v>158</v>
      </c>
      <c r="C267" s="7">
        <v>3326</v>
      </c>
      <c r="D267" s="7">
        <v>5909</v>
      </c>
      <c r="E267" s="19">
        <v>3326000000001</v>
      </c>
      <c r="F267" s="8" t="s">
        <v>160</v>
      </c>
      <c r="G267" s="9">
        <v>0</v>
      </c>
    </row>
    <row r="268" spans="1:7" ht="12.75" outlineLevel="1">
      <c r="A268" s="13"/>
      <c r="B268" s="14" t="s">
        <v>19</v>
      </c>
      <c r="C268" s="15">
        <v>3326</v>
      </c>
      <c r="D268" s="16"/>
      <c r="E268" s="20"/>
      <c r="F268" s="17" t="s">
        <v>610</v>
      </c>
      <c r="G268" s="18">
        <f>SUM(G266:G267)</f>
        <v>0</v>
      </c>
    </row>
    <row r="269" ht="12.75" outlineLevel="1">
      <c r="E269" s="21"/>
    </row>
    <row r="270" spans="1:7" ht="12.75" outlineLevel="2">
      <c r="A270" s="7">
        <v>800</v>
      </c>
      <c r="B270" s="6" t="s">
        <v>161</v>
      </c>
      <c r="C270" s="7">
        <v>3349</v>
      </c>
      <c r="D270" s="7">
        <v>5021</v>
      </c>
      <c r="E270" s="19">
        <v>3349000000001</v>
      </c>
      <c r="F270" s="8" t="s">
        <v>162</v>
      </c>
      <c r="G270" s="9">
        <v>0</v>
      </c>
    </row>
    <row r="271" spans="1:7" ht="12.75" outlineLevel="2">
      <c r="A271" s="7">
        <v>800</v>
      </c>
      <c r="B271" s="6" t="s">
        <v>161</v>
      </c>
      <c r="C271" s="7">
        <v>3349</v>
      </c>
      <c r="D271" s="7">
        <v>5021</v>
      </c>
      <c r="E271" s="19">
        <v>3349000000001</v>
      </c>
      <c r="F271" s="8" t="s">
        <v>163</v>
      </c>
      <c r="G271" s="9">
        <v>18</v>
      </c>
    </row>
    <row r="272" spans="1:7" ht="12.75" outlineLevel="2">
      <c r="A272" s="7">
        <v>800</v>
      </c>
      <c r="B272" s="6" t="s">
        <v>161</v>
      </c>
      <c r="C272" s="7">
        <v>3349</v>
      </c>
      <c r="D272" s="7">
        <v>5139</v>
      </c>
      <c r="E272" s="19">
        <v>3349000000001</v>
      </c>
      <c r="F272" s="8" t="s">
        <v>164</v>
      </c>
      <c r="G272" s="9">
        <v>325</v>
      </c>
    </row>
    <row r="273" spans="1:7" ht="12.75" outlineLevel="2">
      <c r="A273" s="7">
        <v>800</v>
      </c>
      <c r="B273" s="6" t="s">
        <v>161</v>
      </c>
      <c r="C273" s="7">
        <v>3349</v>
      </c>
      <c r="D273" s="7">
        <v>5162</v>
      </c>
      <c r="E273" s="19">
        <v>3349000000001</v>
      </c>
      <c r="F273" s="8" t="s">
        <v>165</v>
      </c>
      <c r="G273" s="9">
        <v>3</v>
      </c>
    </row>
    <row r="274" spans="1:7" ht="13.5" outlineLevel="2" thickBot="1">
      <c r="A274" s="7">
        <v>800</v>
      </c>
      <c r="B274" s="6" t="s">
        <v>161</v>
      </c>
      <c r="C274" s="7">
        <v>3349</v>
      </c>
      <c r="D274" s="7">
        <v>5169</v>
      </c>
      <c r="E274" s="19">
        <v>3349000000001</v>
      </c>
      <c r="F274" s="8" t="s">
        <v>166</v>
      </c>
      <c r="G274" s="9">
        <v>417</v>
      </c>
    </row>
    <row r="275" spans="1:7" ht="12.75" outlineLevel="1">
      <c r="A275" s="13"/>
      <c r="B275" s="14" t="s">
        <v>19</v>
      </c>
      <c r="C275" s="15">
        <v>3349</v>
      </c>
      <c r="D275" s="16"/>
      <c r="E275" s="20"/>
      <c r="F275" s="17" t="s">
        <v>611</v>
      </c>
      <c r="G275" s="18">
        <f>SUM(G270:G274)</f>
        <v>763</v>
      </c>
    </row>
    <row r="276" ht="12.75" outlineLevel="1">
      <c r="E276" s="21"/>
    </row>
    <row r="277" spans="1:7" ht="12.75" outlineLevel="2">
      <c r="A277" s="7">
        <v>800</v>
      </c>
      <c r="B277" s="6" t="s">
        <v>167</v>
      </c>
      <c r="C277" s="7">
        <v>3392</v>
      </c>
      <c r="D277" s="7">
        <v>5021</v>
      </c>
      <c r="E277" s="19">
        <v>3392000000001</v>
      </c>
      <c r="F277" s="8" t="s">
        <v>143</v>
      </c>
      <c r="G277" s="9">
        <v>40</v>
      </c>
    </row>
    <row r="278" spans="1:7" ht="12.75" outlineLevel="2">
      <c r="A278" s="7">
        <v>800</v>
      </c>
      <c r="B278" s="6" t="s">
        <v>167</v>
      </c>
      <c r="C278" s="7">
        <v>3392</v>
      </c>
      <c r="D278" s="7">
        <v>5041</v>
      </c>
      <c r="E278" s="19">
        <v>3392000000001</v>
      </c>
      <c r="F278" s="8" t="s">
        <v>168</v>
      </c>
      <c r="G278" s="9">
        <v>400</v>
      </c>
    </row>
    <row r="279" spans="1:7" ht="12.75" outlineLevel="2">
      <c r="A279" s="7">
        <v>800</v>
      </c>
      <c r="B279" s="6" t="s">
        <v>167</v>
      </c>
      <c r="C279" s="7">
        <v>3392</v>
      </c>
      <c r="D279" s="7">
        <v>5137</v>
      </c>
      <c r="E279" s="19">
        <v>3392000000001</v>
      </c>
      <c r="F279" s="8" t="s">
        <v>171</v>
      </c>
      <c r="G279" s="9">
        <v>25</v>
      </c>
    </row>
    <row r="280" spans="1:7" ht="12.75" outlineLevel="2">
      <c r="A280" s="7">
        <v>800</v>
      </c>
      <c r="B280" s="6" t="s">
        <v>167</v>
      </c>
      <c r="C280" s="7">
        <v>3392</v>
      </c>
      <c r="D280" s="7">
        <v>5138</v>
      </c>
      <c r="E280" s="19">
        <v>3392000000001</v>
      </c>
      <c r="F280" s="8" t="s">
        <v>172</v>
      </c>
      <c r="G280" s="9">
        <v>25</v>
      </c>
    </row>
    <row r="281" spans="1:7" ht="12.75" outlineLevel="2">
      <c r="A281" s="7">
        <v>800</v>
      </c>
      <c r="B281" s="6" t="s">
        <v>167</v>
      </c>
      <c r="C281" s="7">
        <v>3392</v>
      </c>
      <c r="D281" s="7">
        <v>5139</v>
      </c>
      <c r="E281" s="19">
        <v>3392000000001</v>
      </c>
      <c r="F281" s="8" t="s">
        <v>147</v>
      </c>
      <c r="G281" s="9">
        <v>20</v>
      </c>
    </row>
    <row r="282" spans="1:7" ht="12.75" outlineLevel="2">
      <c r="A282" s="7">
        <v>800</v>
      </c>
      <c r="B282" s="6" t="s">
        <v>167</v>
      </c>
      <c r="C282" s="7">
        <v>3392</v>
      </c>
      <c r="D282" s="7">
        <v>5154</v>
      </c>
      <c r="E282" s="19">
        <v>3392000000001</v>
      </c>
      <c r="F282" s="8" t="s">
        <v>174</v>
      </c>
      <c r="G282" s="9">
        <v>1</v>
      </c>
    </row>
    <row r="283" spans="1:7" ht="12.75" outlineLevel="2">
      <c r="A283" s="7">
        <v>800</v>
      </c>
      <c r="B283" s="6" t="s">
        <v>167</v>
      </c>
      <c r="C283" s="7">
        <v>3392</v>
      </c>
      <c r="D283" s="7">
        <v>5164</v>
      </c>
      <c r="E283" s="19">
        <v>3392000000001</v>
      </c>
      <c r="F283" s="8" t="s">
        <v>175</v>
      </c>
      <c r="G283" s="9">
        <v>15</v>
      </c>
    </row>
    <row r="284" spans="1:7" ht="12.75" outlineLevel="2">
      <c r="A284" s="7">
        <v>800</v>
      </c>
      <c r="B284" s="6" t="s">
        <v>167</v>
      </c>
      <c r="C284" s="7">
        <v>3392</v>
      </c>
      <c r="D284" s="7">
        <v>5169</v>
      </c>
      <c r="E284" s="19">
        <v>3392000000001</v>
      </c>
      <c r="F284" s="8" t="s">
        <v>151</v>
      </c>
      <c r="G284" s="9">
        <v>15</v>
      </c>
    </row>
    <row r="285" spans="1:7" ht="12.75" outlineLevel="2">
      <c r="A285" s="7">
        <v>800</v>
      </c>
      <c r="B285" s="6" t="s">
        <v>167</v>
      </c>
      <c r="C285" s="7">
        <v>3392</v>
      </c>
      <c r="D285" s="7">
        <v>5171</v>
      </c>
      <c r="E285" s="19">
        <v>3392000000001</v>
      </c>
      <c r="F285" s="8" t="s">
        <v>94</v>
      </c>
      <c r="G285" s="9">
        <v>10</v>
      </c>
    </row>
    <row r="286" spans="1:7" ht="12.75" outlineLevel="2">
      <c r="A286" s="7">
        <v>800</v>
      </c>
      <c r="B286" s="6" t="s">
        <v>167</v>
      </c>
      <c r="C286" s="7">
        <v>3392</v>
      </c>
      <c r="D286" s="7">
        <v>5173</v>
      </c>
      <c r="E286" s="19">
        <v>3392000000001</v>
      </c>
      <c r="F286" s="8" t="s">
        <v>65</v>
      </c>
      <c r="G286" s="9">
        <v>2</v>
      </c>
    </row>
    <row r="287" spans="1:7" ht="12.75" outlineLevel="2">
      <c r="A287" s="7">
        <v>800</v>
      </c>
      <c r="B287" s="6" t="s">
        <v>167</v>
      </c>
      <c r="C287" s="7">
        <v>3392</v>
      </c>
      <c r="D287" s="7">
        <v>5175</v>
      </c>
      <c r="E287" s="19">
        <v>3392000000001</v>
      </c>
      <c r="F287" s="8" t="s">
        <v>154</v>
      </c>
      <c r="G287" s="9">
        <v>20</v>
      </c>
    </row>
    <row r="288" spans="1:7" ht="13.5" outlineLevel="2" thickBot="1">
      <c r="A288" s="7">
        <v>800</v>
      </c>
      <c r="B288" s="6" t="s">
        <v>167</v>
      </c>
      <c r="C288" s="7">
        <v>3392</v>
      </c>
      <c r="D288" s="7">
        <v>5901</v>
      </c>
      <c r="E288" s="19">
        <v>3392000000001</v>
      </c>
      <c r="F288" s="8" t="s">
        <v>178</v>
      </c>
      <c r="G288" s="9">
        <v>10</v>
      </c>
    </row>
    <row r="289" spans="1:7" ht="12.75" outlineLevel="1">
      <c r="A289" s="13"/>
      <c r="B289" s="14" t="s">
        <v>19</v>
      </c>
      <c r="C289" s="15">
        <v>3392</v>
      </c>
      <c r="D289" s="16"/>
      <c r="E289" s="20"/>
      <c r="F289" s="17" t="s">
        <v>612</v>
      </c>
      <c r="G289" s="18">
        <f>SUM(G277:G288)</f>
        <v>583</v>
      </c>
    </row>
    <row r="290" spans="1:7" ht="12.75" outlineLevel="1">
      <c r="A290" s="95"/>
      <c r="B290" s="96"/>
      <c r="C290" s="97"/>
      <c r="D290" s="98"/>
      <c r="E290" s="99"/>
      <c r="F290" s="100"/>
      <c r="G290" s="101"/>
    </row>
    <row r="291" spans="1:7" ht="12.75" outlineLevel="2">
      <c r="A291" s="7">
        <v>800</v>
      </c>
      <c r="B291" s="6" t="s">
        <v>169</v>
      </c>
      <c r="C291" s="7">
        <v>3392</v>
      </c>
      <c r="D291" s="7">
        <v>5137</v>
      </c>
      <c r="E291" s="19">
        <v>889</v>
      </c>
      <c r="F291" s="8" t="s">
        <v>170</v>
      </c>
      <c r="G291" s="9">
        <v>15</v>
      </c>
    </row>
    <row r="292" spans="1:7" ht="12.75" outlineLevel="2">
      <c r="A292" s="7">
        <v>800</v>
      </c>
      <c r="B292" s="6" t="s">
        <v>169</v>
      </c>
      <c r="C292" s="7">
        <v>3392</v>
      </c>
      <c r="D292" s="7">
        <v>5139</v>
      </c>
      <c r="E292" s="19">
        <v>889</v>
      </c>
      <c r="F292" s="8" t="s">
        <v>12</v>
      </c>
      <c r="G292" s="9">
        <v>20</v>
      </c>
    </row>
    <row r="293" spans="1:7" ht="12.75" outlineLevel="2">
      <c r="A293" s="7">
        <v>800</v>
      </c>
      <c r="B293" s="6" t="s">
        <v>173</v>
      </c>
      <c r="C293" s="7">
        <v>3392</v>
      </c>
      <c r="D293" s="7">
        <v>5151</v>
      </c>
      <c r="E293" s="19">
        <v>889</v>
      </c>
      <c r="F293" s="8" t="s">
        <v>87</v>
      </c>
      <c r="G293" s="9">
        <v>28</v>
      </c>
    </row>
    <row r="294" spans="1:7" ht="12.75" outlineLevel="2">
      <c r="A294" s="7">
        <v>800</v>
      </c>
      <c r="B294" s="6" t="s">
        <v>173</v>
      </c>
      <c r="C294" s="7">
        <v>3392</v>
      </c>
      <c r="D294" s="7">
        <v>5152</v>
      </c>
      <c r="E294" s="19">
        <v>889</v>
      </c>
      <c r="F294" s="8" t="s">
        <v>88</v>
      </c>
      <c r="G294" s="9">
        <v>40</v>
      </c>
    </row>
    <row r="295" spans="1:7" ht="12.75" outlineLevel="2">
      <c r="A295" s="7">
        <v>800</v>
      </c>
      <c r="B295" s="6" t="s">
        <v>169</v>
      </c>
      <c r="C295" s="7">
        <v>3392</v>
      </c>
      <c r="D295" s="7">
        <v>5154</v>
      </c>
      <c r="E295" s="19">
        <v>889</v>
      </c>
      <c r="F295" s="8" t="s">
        <v>89</v>
      </c>
      <c r="G295" s="9">
        <v>40</v>
      </c>
    </row>
    <row r="296" spans="1:7" ht="12.75" outlineLevel="2">
      <c r="A296" s="7">
        <v>800</v>
      </c>
      <c r="B296" s="6" t="s">
        <v>169</v>
      </c>
      <c r="C296" s="7">
        <v>3392</v>
      </c>
      <c r="D296" s="7">
        <v>5169</v>
      </c>
      <c r="E296" s="19">
        <v>889</v>
      </c>
      <c r="F296" s="8" t="s">
        <v>176</v>
      </c>
      <c r="G296" s="9">
        <v>130</v>
      </c>
    </row>
    <row r="297" spans="1:7" ht="12.75" outlineLevel="2">
      <c r="A297" s="7">
        <v>800</v>
      </c>
      <c r="B297" s="6" t="s">
        <v>169</v>
      </c>
      <c r="C297" s="7">
        <v>3392</v>
      </c>
      <c r="D297" s="7">
        <v>5171</v>
      </c>
      <c r="E297" s="19">
        <v>889</v>
      </c>
      <c r="F297" s="8" t="s">
        <v>49</v>
      </c>
      <c r="G297" s="9">
        <v>13</v>
      </c>
    </row>
    <row r="298" spans="1:7" ht="13.5" outlineLevel="2" thickBot="1">
      <c r="A298" s="7">
        <v>800</v>
      </c>
      <c r="B298" s="6" t="s">
        <v>173</v>
      </c>
      <c r="C298" s="7">
        <v>3392</v>
      </c>
      <c r="D298" s="7">
        <v>5199</v>
      </c>
      <c r="E298" s="19">
        <v>889</v>
      </c>
      <c r="F298" s="8" t="s">
        <v>177</v>
      </c>
      <c r="G298" s="9">
        <v>14</v>
      </c>
    </row>
    <row r="299" spans="1:7" ht="12.75" outlineLevel="1">
      <c r="A299" s="13"/>
      <c r="B299" s="14" t="s">
        <v>19</v>
      </c>
      <c r="C299" s="15">
        <v>3392</v>
      </c>
      <c r="D299" s="16"/>
      <c r="E299" s="20"/>
      <c r="F299" s="17" t="s">
        <v>613</v>
      </c>
      <c r="G299" s="18">
        <f>SUM(G291:G298)</f>
        <v>300</v>
      </c>
    </row>
    <row r="300" ht="12.75" outlineLevel="1">
      <c r="E300" s="21"/>
    </row>
    <row r="301" spans="1:7" ht="12.75" outlineLevel="2">
      <c r="A301" s="7">
        <v>800</v>
      </c>
      <c r="B301" s="6" t="s">
        <v>179</v>
      </c>
      <c r="C301" s="7">
        <v>3399</v>
      </c>
      <c r="D301" s="7">
        <v>5021</v>
      </c>
      <c r="E301" s="19">
        <v>3399000000001</v>
      </c>
      <c r="F301" s="8" t="s">
        <v>180</v>
      </c>
      <c r="G301" s="9">
        <v>45</v>
      </c>
    </row>
    <row r="302" spans="1:7" ht="12.75" outlineLevel="2">
      <c r="A302" s="7">
        <v>800</v>
      </c>
      <c r="B302" s="6" t="s">
        <v>179</v>
      </c>
      <c r="C302" s="7">
        <v>3399</v>
      </c>
      <c r="D302" s="7">
        <v>5041</v>
      </c>
      <c r="E302" s="19">
        <v>3399000000001</v>
      </c>
      <c r="F302" s="8" t="s">
        <v>181</v>
      </c>
      <c r="G302" s="9">
        <v>290</v>
      </c>
    </row>
    <row r="303" spans="1:7" ht="12.75" outlineLevel="2">
      <c r="A303" s="7">
        <v>800</v>
      </c>
      <c r="B303" s="6" t="s">
        <v>179</v>
      </c>
      <c r="C303" s="7">
        <v>3399</v>
      </c>
      <c r="D303" s="7">
        <v>5132</v>
      </c>
      <c r="E303" s="19">
        <v>3399000000001</v>
      </c>
      <c r="F303" s="8" t="s">
        <v>81</v>
      </c>
      <c r="G303" s="9">
        <v>2</v>
      </c>
    </row>
    <row r="304" spans="1:7" ht="12.75" outlineLevel="2">
      <c r="A304" s="7">
        <v>800</v>
      </c>
      <c r="B304" s="6" t="s">
        <v>179</v>
      </c>
      <c r="C304" s="7">
        <v>3399</v>
      </c>
      <c r="D304" s="7">
        <v>5137</v>
      </c>
      <c r="E304" s="19">
        <v>3399000000001</v>
      </c>
      <c r="F304" s="8" t="s">
        <v>11</v>
      </c>
      <c r="G304" s="9">
        <v>30</v>
      </c>
    </row>
    <row r="305" spans="1:7" ht="12.75" outlineLevel="2">
      <c r="A305" s="7">
        <v>800</v>
      </c>
      <c r="B305" s="6" t="s">
        <v>179</v>
      </c>
      <c r="C305" s="7">
        <v>3399</v>
      </c>
      <c r="D305" s="7">
        <v>5138</v>
      </c>
      <c r="E305" s="19">
        <v>3399000000001</v>
      </c>
      <c r="F305" s="8" t="s">
        <v>146</v>
      </c>
      <c r="G305" s="9">
        <v>0</v>
      </c>
    </row>
    <row r="306" spans="1:7" ht="12.75" outlineLevel="2">
      <c r="A306" s="7">
        <v>800</v>
      </c>
      <c r="B306" s="6" t="s">
        <v>179</v>
      </c>
      <c r="C306" s="7">
        <v>3399</v>
      </c>
      <c r="D306" s="7">
        <v>5139</v>
      </c>
      <c r="E306" s="19">
        <v>3399000000001</v>
      </c>
      <c r="F306" s="8" t="s">
        <v>182</v>
      </c>
      <c r="G306" s="9">
        <v>50</v>
      </c>
    </row>
    <row r="307" spans="1:7" ht="12.75" outlineLevel="2">
      <c r="A307" s="7">
        <v>800</v>
      </c>
      <c r="B307" s="6" t="s">
        <v>179</v>
      </c>
      <c r="C307" s="7">
        <v>3399</v>
      </c>
      <c r="D307" s="7">
        <v>5153</v>
      </c>
      <c r="E307" s="19">
        <v>3399000000001</v>
      </c>
      <c r="F307" s="8" t="s">
        <v>183</v>
      </c>
      <c r="G307" s="9">
        <v>30</v>
      </c>
    </row>
    <row r="308" spans="1:7" ht="12.75" outlineLevel="2">
      <c r="A308" s="7">
        <v>800</v>
      </c>
      <c r="B308" s="6" t="s">
        <v>179</v>
      </c>
      <c r="C308" s="7">
        <v>3399</v>
      </c>
      <c r="D308" s="7">
        <v>5154</v>
      </c>
      <c r="E308" s="19">
        <v>3399000000001</v>
      </c>
      <c r="F308" s="8" t="s">
        <v>184</v>
      </c>
      <c r="G308" s="9">
        <v>25</v>
      </c>
    </row>
    <row r="309" spans="1:7" ht="12.75" outlineLevel="2">
      <c r="A309" s="7">
        <v>800</v>
      </c>
      <c r="B309" s="6" t="s">
        <v>179</v>
      </c>
      <c r="C309" s="7">
        <v>3399</v>
      </c>
      <c r="D309" s="7">
        <v>5164</v>
      </c>
      <c r="E309" s="19">
        <v>3399000000001</v>
      </c>
      <c r="F309" s="8" t="s">
        <v>185</v>
      </c>
      <c r="G309" s="9">
        <v>80</v>
      </c>
    </row>
    <row r="310" spans="1:7" ht="12.75" outlineLevel="2">
      <c r="A310" s="7">
        <v>800</v>
      </c>
      <c r="B310" s="6" t="s">
        <v>179</v>
      </c>
      <c r="C310" s="7">
        <v>3399</v>
      </c>
      <c r="D310" s="7">
        <v>5169</v>
      </c>
      <c r="E310" s="19">
        <v>3399000000001</v>
      </c>
      <c r="F310" s="8" t="s">
        <v>186</v>
      </c>
      <c r="G310" s="9">
        <v>130</v>
      </c>
    </row>
    <row r="311" spans="1:7" ht="12.75" outlineLevel="2">
      <c r="A311" s="7">
        <v>800</v>
      </c>
      <c r="B311" s="6" t="s">
        <v>179</v>
      </c>
      <c r="C311" s="7">
        <v>3399</v>
      </c>
      <c r="D311" s="7">
        <v>5171</v>
      </c>
      <c r="E311" s="19">
        <v>3399000000001</v>
      </c>
      <c r="F311" s="8" t="s">
        <v>152</v>
      </c>
      <c r="G311" s="9">
        <v>25</v>
      </c>
    </row>
    <row r="312" spans="1:7" ht="12.75" outlineLevel="2">
      <c r="A312" s="7">
        <v>800</v>
      </c>
      <c r="B312" s="6" t="s">
        <v>179</v>
      </c>
      <c r="C312" s="7">
        <v>3399</v>
      </c>
      <c r="D312" s="7">
        <v>5173</v>
      </c>
      <c r="E312" s="19">
        <v>3399000000001</v>
      </c>
      <c r="F312" s="8" t="s">
        <v>153</v>
      </c>
      <c r="G312" s="9">
        <v>15</v>
      </c>
    </row>
    <row r="313" spans="1:7" ht="12.75" outlineLevel="2">
      <c r="A313" s="7">
        <v>800</v>
      </c>
      <c r="B313" s="6" t="s">
        <v>179</v>
      </c>
      <c r="C313" s="7">
        <v>3399</v>
      </c>
      <c r="D313" s="7">
        <v>5175</v>
      </c>
      <c r="E313" s="19">
        <v>3399000000001</v>
      </c>
      <c r="F313" s="8" t="s">
        <v>154</v>
      </c>
      <c r="G313" s="9">
        <v>80</v>
      </c>
    </row>
    <row r="314" spans="1:7" ht="12.75" outlineLevel="2">
      <c r="A314" s="7">
        <v>800</v>
      </c>
      <c r="B314" s="6" t="s">
        <v>179</v>
      </c>
      <c r="C314" s="7">
        <v>3399</v>
      </c>
      <c r="D314" s="7">
        <v>5194</v>
      </c>
      <c r="E314" s="19">
        <v>3399000000001</v>
      </c>
      <c r="F314" s="8" t="s">
        <v>187</v>
      </c>
      <c r="G314" s="9">
        <v>35</v>
      </c>
    </row>
    <row r="315" spans="1:7" ht="12.75" outlineLevel="2">
      <c r="A315" s="7">
        <v>800</v>
      </c>
      <c r="B315" s="6" t="s">
        <v>179</v>
      </c>
      <c r="C315" s="7">
        <v>3399</v>
      </c>
      <c r="D315" s="7">
        <v>5222</v>
      </c>
      <c r="E315" s="19">
        <v>3399000000001</v>
      </c>
      <c r="F315" s="8" t="s">
        <v>188</v>
      </c>
      <c r="G315" s="9">
        <f>400-40</f>
        <v>360</v>
      </c>
    </row>
    <row r="316" spans="1:7" ht="12.75" outlineLevel="2">
      <c r="A316" s="7">
        <v>800</v>
      </c>
      <c r="B316" s="6" t="s">
        <v>179</v>
      </c>
      <c r="C316" s="7">
        <v>3399</v>
      </c>
      <c r="D316" s="7">
        <v>5492</v>
      </c>
      <c r="E316" s="19">
        <v>3399000000001</v>
      </c>
      <c r="F316" s="8" t="s">
        <v>189</v>
      </c>
      <c r="G316" s="9">
        <v>60</v>
      </c>
    </row>
    <row r="317" spans="1:7" ht="13.5" outlineLevel="2" thickBot="1">
      <c r="A317" s="7">
        <v>800</v>
      </c>
      <c r="B317" s="6" t="s">
        <v>179</v>
      </c>
      <c r="C317" s="7">
        <v>3399</v>
      </c>
      <c r="D317" s="7">
        <v>5901</v>
      </c>
      <c r="E317" s="19">
        <v>3399000000001</v>
      </c>
      <c r="F317" s="8" t="s">
        <v>190</v>
      </c>
      <c r="G317" s="9">
        <v>0</v>
      </c>
    </row>
    <row r="318" spans="1:7" ht="12.75" outlineLevel="1">
      <c r="A318" s="13"/>
      <c r="B318" s="14" t="s">
        <v>19</v>
      </c>
      <c r="C318" s="15">
        <v>3399</v>
      </c>
      <c r="D318" s="16"/>
      <c r="E318" s="20"/>
      <c r="F318" s="17" t="s">
        <v>648</v>
      </c>
      <c r="G318" s="18">
        <f>SUM(G301:G317)</f>
        <v>1257</v>
      </c>
    </row>
    <row r="319" ht="12.75" outlineLevel="1">
      <c r="E319" s="21"/>
    </row>
    <row r="320" spans="1:7" ht="12.75" outlineLevel="2">
      <c r="A320" s="7">
        <v>800</v>
      </c>
      <c r="B320" s="6" t="s">
        <v>191</v>
      </c>
      <c r="C320" s="7">
        <v>3421</v>
      </c>
      <c r="D320" s="7">
        <v>5222</v>
      </c>
      <c r="E320" s="19">
        <v>3421000000001</v>
      </c>
      <c r="F320" s="8" t="s">
        <v>192</v>
      </c>
      <c r="G320" s="9">
        <v>100</v>
      </c>
    </row>
    <row r="321" spans="1:7" ht="12.75" outlineLevel="2">
      <c r="A321" s="7">
        <v>800</v>
      </c>
      <c r="B321" s="6" t="s">
        <v>191</v>
      </c>
      <c r="C321" s="7">
        <v>3421</v>
      </c>
      <c r="D321" s="7">
        <v>5222</v>
      </c>
      <c r="E321" s="19">
        <v>3421000000001</v>
      </c>
      <c r="F321" s="8" t="s">
        <v>193</v>
      </c>
      <c r="G321" s="9">
        <v>200</v>
      </c>
    </row>
    <row r="322" spans="1:7" ht="12.75" outlineLevel="2">
      <c r="A322" s="7">
        <v>800</v>
      </c>
      <c r="B322" s="6" t="s">
        <v>191</v>
      </c>
      <c r="C322" s="7">
        <v>3421</v>
      </c>
      <c r="D322" s="7">
        <v>5222</v>
      </c>
      <c r="E322" s="19">
        <v>3421000000001</v>
      </c>
      <c r="F322" s="8" t="s">
        <v>194</v>
      </c>
      <c r="G322" s="9">
        <f>550+40</f>
        <v>590</v>
      </c>
    </row>
    <row r="323" spans="1:7" ht="13.5" outlineLevel="2" thickBot="1">
      <c r="A323" s="7">
        <v>800</v>
      </c>
      <c r="B323" s="6" t="s">
        <v>191</v>
      </c>
      <c r="C323" s="7">
        <v>3421</v>
      </c>
      <c r="D323" s="7">
        <v>5222</v>
      </c>
      <c r="E323" s="19">
        <v>3421000000001</v>
      </c>
      <c r="F323" s="8" t="s">
        <v>195</v>
      </c>
      <c r="G323" s="9">
        <v>200</v>
      </c>
    </row>
    <row r="324" spans="1:7" ht="12.75" outlineLevel="1">
      <c r="A324" s="13"/>
      <c r="B324" s="14" t="s">
        <v>19</v>
      </c>
      <c r="C324" s="15">
        <v>3421</v>
      </c>
      <c r="D324" s="16"/>
      <c r="E324" s="20"/>
      <c r="F324" s="17" t="s">
        <v>615</v>
      </c>
      <c r="G324" s="18">
        <f>SUM(G320:G323)</f>
        <v>1090</v>
      </c>
    </row>
    <row r="325" ht="12.75" outlineLevel="1">
      <c r="E325" s="21"/>
    </row>
    <row r="326" spans="1:7" ht="12.75" outlineLevel="2">
      <c r="A326" s="7">
        <v>800</v>
      </c>
      <c r="B326" s="6" t="s">
        <v>196</v>
      </c>
      <c r="C326" s="7">
        <v>6171</v>
      </c>
      <c r="D326" s="7">
        <v>5011</v>
      </c>
      <c r="E326" s="19">
        <v>6171080000001</v>
      </c>
      <c r="F326" s="8" t="s">
        <v>67</v>
      </c>
      <c r="G326" s="9">
        <v>1961</v>
      </c>
    </row>
    <row r="327" spans="1:7" ht="12.75" outlineLevel="2">
      <c r="A327" s="7">
        <v>800</v>
      </c>
      <c r="B327" s="6" t="s">
        <v>196</v>
      </c>
      <c r="C327" s="7">
        <v>6171</v>
      </c>
      <c r="D327" s="7">
        <v>5031</v>
      </c>
      <c r="E327" s="19">
        <v>6171080000001</v>
      </c>
      <c r="F327" s="8" t="s">
        <v>197</v>
      </c>
      <c r="G327" s="9">
        <v>0</v>
      </c>
    </row>
    <row r="328" spans="1:7" ht="12.75" outlineLevel="2">
      <c r="A328" s="7">
        <v>800</v>
      </c>
      <c r="B328" s="6" t="s">
        <v>198</v>
      </c>
      <c r="C328" s="7">
        <v>6171</v>
      </c>
      <c r="D328" s="7">
        <v>5031</v>
      </c>
      <c r="E328" s="19">
        <v>6171080000001</v>
      </c>
      <c r="F328" s="8" t="s">
        <v>199</v>
      </c>
      <c r="G328" s="9">
        <v>490.3</v>
      </c>
    </row>
    <row r="329" spans="1:7" ht="12.75" outlineLevel="2">
      <c r="A329" s="7">
        <v>800</v>
      </c>
      <c r="B329" s="6" t="s">
        <v>200</v>
      </c>
      <c r="C329" s="7">
        <v>6171</v>
      </c>
      <c r="D329" s="7">
        <v>5032</v>
      </c>
      <c r="E329" s="19">
        <v>6171080000001</v>
      </c>
      <c r="F329" s="8" t="s">
        <v>80</v>
      </c>
      <c r="G329" s="9">
        <v>176.5</v>
      </c>
    </row>
    <row r="330" spans="1:7" ht="12.75" outlineLevel="2">
      <c r="A330" s="7">
        <v>800</v>
      </c>
      <c r="B330" s="6" t="s">
        <v>201</v>
      </c>
      <c r="C330" s="7">
        <v>6171</v>
      </c>
      <c r="D330" s="7">
        <v>5136</v>
      </c>
      <c r="E330" s="19">
        <v>6171080000001</v>
      </c>
      <c r="F330" s="8" t="s">
        <v>202</v>
      </c>
      <c r="G330" s="9">
        <v>2</v>
      </c>
    </row>
    <row r="331" spans="1:7" ht="12.75" outlineLevel="2">
      <c r="A331" s="7">
        <v>800</v>
      </c>
      <c r="B331" s="6" t="s">
        <v>203</v>
      </c>
      <c r="C331" s="7">
        <v>6171</v>
      </c>
      <c r="D331" s="7">
        <v>5167</v>
      </c>
      <c r="E331" s="19">
        <v>6171080000001</v>
      </c>
      <c r="F331" s="8" t="s">
        <v>83</v>
      </c>
      <c r="G331" s="9">
        <v>61.2</v>
      </c>
    </row>
    <row r="332" spans="1:7" ht="12.75" outlineLevel="2">
      <c r="A332" s="7">
        <v>800</v>
      </c>
      <c r="B332" s="6" t="s">
        <v>204</v>
      </c>
      <c r="C332" s="7">
        <v>6171</v>
      </c>
      <c r="D332" s="7">
        <v>5169</v>
      </c>
      <c r="E332" s="19">
        <v>6171080000001</v>
      </c>
      <c r="F332" s="8" t="s">
        <v>64</v>
      </c>
      <c r="G332" s="9">
        <v>5</v>
      </c>
    </row>
    <row r="333" spans="1:7" ht="12.75" outlineLevel="2">
      <c r="A333" s="7">
        <v>800</v>
      </c>
      <c r="B333" s="6" t="s">
        <v>205</v>
      </c>
      <c r="C333" s="7">
        <v>6171</v>
      </c>
      <c r="D333" s="7">
        <v>5171</v>
      </c>
      <c r="E333" s="19">
        <v>6171080000001</v>
      </c>
      <c r="F333" s="8" t="s">
        <v>49</v>
      </c>
      <c r="G333" s="9">
        <v>25</v>
      </c>
    </row>
    <row r="334" spans="1:7" ht="12.75" outlineLevel="2">
      <c r="A334" s="7">
        <v>800</v>
      </c>
      <c r="B334" s="6" t="s">
        <v>206</v>
      </c>
      <c r="C334" s="7">
        <v>6171</v>
      </c>
      <c r="D334" s="7">
        <v>5173</v>
      </c>
      <c r="E334" s="19">
        <v>6171080000001</v>
      </c>
      <c r="F334" s="8" t="s">
        <v>65</v>
      </c>
      <c r="G334" s="9">
        <v>8</v>
      </c>
    </row>
    <row r="335" spans="1:7" ht="13.5" outlineLevel="2" thickBot="1">
      <c r="A335" s="7">
        <v>800</v>
      </c>
      <c r="B335" s="6" t="s">
        <v>207</v>
      </c>
      <c r="C335" s="7">
        <v>6171</v>
      </c>
      <c r="D335" s="7">
        <v>5175</v>
      </c>
      <c r="E335" s="19">
        <v>6171080000001</v>
      </c>
      <c r="F335" s="8" t="s">
        <v>14</v>
      </c>
      <c r="G335" s="9">
        <v>2</v>
      </c>
    </row>
    <row r="336" spans="1:7" ht="12.75" outlineLevel="1">
      <c r="A336" s="13"/>
      <c r="B336" s="14" t="s">
        <v>19</v>
      </c>
      <c r="C336" s="15">
        <v>6171</v>
      </c>
      <c r="D336" s="16"/>
      <c r="E336" s="20"/>
      <c r="F336" s="17" t="s">
        <v>591</v>
      </c>
      <c r="G336" s="18">
        <f>SUM(G326:G335)</f>
        <v>2731</v>
      </c>
    </row>
    <row r="337" ht="12.75" outlineLevel="1">
      <c r="E337" s="21"/>
    </row>
    <row r="338" spans="1:7" ht="12.75">
      <c r="A338" s="3"/>
      <c r="B338" s="10" t="s">
        <v>208</v>
      </c>
      <c r="C338" s="4"/>
      <c r="D338" s="5"/>
      <c r="E338" s="22"/>
      <c r="F338" s="11" t="s">
        <v>591</v>
      </c>
      <c r="G338" s="12">
        <f>SUM(G336,G324,G318,G289,G299,G275,G268,G264,G261,G246)</f>
        <v>11057.2</v>
      </c>
    </row>
    <row r="339" ht="12.75">
      <c r="E339" s="21"/>
    </row>
    <row r="340" ht="12.75">
      <c r="E340" s="21"/>
    </row>
    <row r="341" spans="1:7" ht="12.75" outlineLevel="2">
      <c r="A341" s="7">
        <v>900</v>
      </c>
      <c r="B341" s="6" t="s">
        <v>218</v>
      </c>
      <c r="C341" s="7">
        <v>3111</v>
      </c>
      <c r="D341" s="7">
        <v>5331</v>
      </c>
      <c r="E341" s="19">
        <v>3111300000001</v>
      </c>
      <c r="F341" s="8" t="s">
        <v>218</v>
      </c>
      <c r="G341" s="92">
        <v>961.27</v>
      </c>
    </row>
    <row r="342" spans="1:7" ht="12.75" outlineLevel="2">
      <c r="A342" s="7">
        <v>900</v>
      </c>
      <c r="B342" s="6" t="s">
        <v>218</v>
      </c>
      <c r="C342" s="7">
        <v>3111</v>
      </c>
      <c r="D342" s="7">
        <v>5331</v>
      </c>
      <c r="E342" s="19">
        <v>3111300000001</v>
      </c>
      <c r="F342" s="8" t="s">
        <v>219</v>
      </c>
      <c r="G342" s="92">
        <v>633.92</v>
      </c>
    </row>
    <row r="343" spans="1:7" ht="12.75" outlineLevel="2">
      <c r="A343" s="7">
        <v>900</v>
      </c>
      <c r="B343" s="6" t="s">
        <v>218</v>
      </c>
      <c r="C343" s="7">
        <v>3111</v>
      </c>
      <c r="D343" s="7">
        <v>5331</v>
      </c>
      <c r="E343" s="19">
        <v>3111300000001</v>
      </c>
      <c r="F343" s="8" t="s">
        <v>220</v>
      </c>
      <c r="G343" s="92">
        <v>0</v>
      </c>
    </row>
    <row r="344" spans="1:7" ht="12.75" outlineLevel="2">
      <c r="A344" s="7">
        <v>900</v>
      </c>
      <c r="B344" s="6" t="s">
        <v>221</v>
      </c>
      <c r="C344" s="7">
        <v>3111</v>
      </c>
      <c r="D344" s="7">
        <v>5331</v>
      </c>
      <c r="E344" s="19">
        <v>3111301000001</v>
      </c>
      <c r="F344" s="8" t="s">
        <v>221</v>
      </c>
      <c r="G344" s="92">
        <v>970</v>
      </c>
    </row>
    <row r="345" spans="1:7" ht="12.75" outlineLevel="2">
      <c r="A345" s="7">
        <v>900</v>
      </c>
      <c r="B345" s="6" t="s">
        <v>221</v>
      </c>
      <c r="C345" s="7">
        <v>3111</v>
      </c>
      <c r="D345" s="7">
        <v>5331</v>
      </c>
      <c r="E345" s="19">
        <v>3111301000001</v>
      </c>
      <c r="F345" s="8" t="s">
        <v>222</v>
      </c>
      <c r="G345" s="92">
        <v>520.06</v>
      </c>
    </row>
    <row r="346" spans="1:7" ht="12.75" outlineLevel="2">
      <c r="A346" s="7">
        <v>900</v>
      </c>
      <c r="B346" s="6" t="s">
        <v>223</v>
      </c>
      <c r="C346" s="7">
        <v>3111</v>
      </c>
      <c r="D346" s="7">
        <v>5331</v>
      </c>
      <c r="E346" s="19">
        <v>3111302000001</v>
      </c>
      <c r="F346" s="8" t="s">
        <v>223</v>
      </c>
      <c r="G346" s="92">
        <v>543</v>
      </c>
    </row>
    <row r="347" spans="1:7" ht="12.75" outlineLevel="2">
      <c r="A347" s="7">
        <v>900</v>
      </c>
      <c r="B347" s="6" t="s">
        <v>223</v>
      </c>
      <c r="C347" s="7">
        <v>3111</v>
      </c>
      <c r="D347" s="7">
        <v>5331</v>
      </c>
      <c r="E347" s="19">
        <v>3111302000001</v>
      </c>
      <c r="F347" s="8" t="s">
        <v>224</v>
      </c>
      <c r="G347" s="92">
        <v>70.45</v>
      </c>
    </row>
    <row r="348" spans="1:7" ht="12.75" outlineLevel="2">
      <c r="A348" s="7">
        <v>900</v>
      </c>
      <c r="B348" s="6" t="s">
        <v>223</v>
      </c>
      <c r="C348" s="7">
        <v>3111</v>
      </c>
      <c r="D348" s="7">
        <v>5331</v>
      </c>
      <c r="E348" s="19">
        <v>3111302000001</v>
      </c>
      <c r="F348" s="8" t="s">
        <v>225</v>
      </c>
      <c r="G348" s="92">
        <v>300</v>
      </c>
    </row>
    <row r="349" spans="1:7" ht="12.75" outlineLevel="2">
      <c r="A349" s="7">
        <v>900</v>
      </c>
      <c r="B349" s="6" t="s">
        <v>218</v>
      </c>
      <c r="C349" s="7">
        <v>3111</v>
      </c>
      <c r="D349" s="7">
        <v>5361</v>
      </c>
      <c r="E349" s="19">
        <v>3111300000001</v>
      </c>
      <c r="F349" s="8" t="s">
        <v>226</v>
      </c>
      <c r="G349" s="92">
        <v>0</v>
      </c>
    </row>
    <row r="350" spans="1:7" ht="13.5" outlineLevel="2" thickBot="1">
      <c r="A350" s="7">
        <v>900</v>
      </c>
      <c r="B350" s="6" t="s">
        <v>223</v>
      </c>
      <c r="C350" s="7">
        <v>3111</v>
      </c>
      <c r="D350" s="7">
        <v>5901</v>
      </c>
      <c r="E350" s="19">
        <v>3111302000001</v>
      </c>
      <c r="F350" s="8" t="s">
        <v>225</v>
      </c>
      <c r="G350" s="92">
        <v>0</v>
      </c>
    </row>
    <row r="351" spans="1:7" ht="12.75" outlineLevel="1">
      <c r="A351" s="13"/>
      <c r="B351" s="14" t="s">
        <v>19</v>
      </c>
      <c r="C351" s="15">
        <v>3111</v>
      </c>
      <c r="D351" s="16"/>
      <c r="E351" s="20"/>
      <c r="F351" s="17" t="s">
        <v>616</v>
      </c>
      <c r="G351" s="18">
        <f>SUM(G341:G350)</f>
        <v>3998.7</v>
      </c>
    </row>
    <row r="352" ht="12.75" outlineLevel="1">
      <c r="E352" s="21"/>
    </row>
    <row r="353" spans="1:7" ht="12.75" outlineLevel="2">
      <c r="A353" s="7">
        <v>900</v>
      </c>
      <c r="B353" s="6" t="s">
        <v>227</v>
      </c>
      <c r="C353" s="7">
        <v>3113</v>
      </c>
      <c r="D353" s="7">
        <v>5331</v>
      </c>
      <c r="E353" s="19">
        <v>3113000000001</v>
      </c>
      <c r="F353" s="8" t="s">
        <v>227</v>
      </c>
      <c r="G353" s="9">
        <v>5929.07</v>
      </c>
    </row>
    <row r="354" spans="1:7" ht="13.5" outlineLevel="2" thickBot="1">
      <c r="A354" s="7">
        <v>900</v>
      </c>
      <c r="B354" s="6" t="s">
        <v>227</v>
      </c>
      <c r="C354" s="7">
        <v>3113</v>
      </c>
      <c r="D354" s="7">
        <v>5331</v>
      </c>
      <c r="E354" s="19">
        <v>3113000000001</v>
      </c>
      <c r="F354" s="8" t="s">
        <v>228</v>
      </c>
      <c r="G354" s="9">
        <v>1704</v>
      </c>
    </row>
    <row r="355" spans="1:7" ht="12.75" outlineLevel="1">
      <c r="A355" s="13"/>
      <c r="B355" s="14" t="s">
        <v>19</v>
      </c>
      <c r="C355" s="15">
        <v>3113</v>
      </c>
      <c r="D355" s="16"/>
      <c r="E355" s="20"/>
      <c r="F355" s="17" t="s">
        <v>617</v>
      </c>
      <c r="G355" s="18">
        <f>SUM(G353:G354)</f>
        <v>7633.07</v>
      </c>
    </row>
    <row r="356" ht="12.75" outlineLevel="1">
      <c r="E356" s="21"/>
    </row>
    <row r="357" spans="1:7" ht="12.75" outlineLevel="2">
      <c r="A357" s="7">
        <v>900</v>
      </c>
      <c r="B357" s="6" t="s">
        <v>229</v>
      </c>
      <c r="C357" s="7">
        <v>3231</v>
      </c>
      <c r="D357" s="7">
        <v>5331</v>
      </c>
      <c r="E357" s="19">
        <v>3231000000001</v>
      </c>
      <c r="F357" s="8" t="s">
        <v>230</v>
      </c>
      <c r="G357" s="9">
        <v>185.11</v>
      </c>
    </row>
    <row r="358" spans="1:7" ht="13.5" outlineLevel="2" thickBot="1">
      <c r="A358" s="7">
        <v>900</v>
      </c>
      <c r="B358" s="6" t="s">
        <v>229</v>
      </c>
      <c r="C358" s="7">
        <v>3231</v>
      </c>
      <c r="D358" s="7">
        <v>5331</v>
      </c>
      <c r="E358" s="19">
        <v>3231000000001</v>
      </c>
      <c r="F358" s="8" t="s">
        <v>229</v>
      </c>
      <c r="G358" s="9">
        <v>140</v>
      </c>
    </row>
    <row r="359" spans="1:7" ht="12.75" outlineLevel="1">
      <c r="A359" s="13"/>
      <c r="B359" s="14" t="s">
        <v>19</v>
      </c>
      <c r="C359" s="15">
        <v>3231</v>
      </c>
      <c r="D359" s="16"/>
      <c r="E359" s="20"/>
      <c r="F359" s="17" t="s">
        <v>618</v>
      </c>
      <c r="G359" s="18">
        <f>SUM(G357:G358)</f>
        <v>325.11</v>
      </c>
    </row>
    <row r="360" ht="12.75" outlineLevel="1">
      <c r="E360" s="21"/>
    </row>
    <row r="361" spans="1:7" ht="12.75" outlineLevel="2">
      <c r="A361" s="7">
        <v>900</v>
      </c>
      <c r="B361" s="6" t="s">
        <v>231</v>
      </c>
      <c r="C361" s="7">
        <v>6171</v>
      </c>
      <c r="D361" s="7">
        <v>5011</v>
      </c>
      <c r="E361" s="19">
        <v>6171090000001</v>
      </c>
      <c r="F361" s="8" t="s">
        <v>67</v>
      </c>
      <c r="G361" s="9">
        <v>4028</v>
      </c>
    </row>
    <row r="362" spans="1:7" ht="12.75" outlineLevel="2">
      <c r="A362" s="7">
        <v>900</v>
      </c>
      <c r="B362" s="6" t="s">
        <v>231</v>
      </c>
      <c r="C362" s="7">
        <v>6171</v>
      </c>
      <c r="D362" s="7">
        <v>5021</v>
      </c>
      <c r="E362" s="19">
        <v>6171090000001</v>
      </c>
      <c r="F362" s="8" t="s">
        <v>68</v>
      </c>
      <c r="G362" s="9">
        <v>60</v>
      </c>
    </row>
    <row r="363" spans="1:7" ht="12.75" outlineLevel="2">
      <c r="A363" s="7">
        <v>900</v>
      </c>
      <c r="B363" s="6" t="s">
        <v>231</v>
      </c>
      <c r="C363" s="7">
        <v>6171</v>
      </c>
      <c r="D363" s="7">
        <v>5031</v>
      </c>
      <c r="E363" s="19">
        <v>6171090000001</v>
      </c>
      <c r="F363" s="8" t="s">
        <v>116</v>
      </c>
      <c r="G363" s="9">
        <v>1007</v>
      </c>
    </row>
    <row r="364" spans="1:7" ht="12.75" outlineLevel="2">
      <c r="A364" s="7">
        <v>900</v>
      </c>
      <c r="B364" s="6" t="s">
        <v>231</v>
      </c>
      <c r="C364" s="7">
        <v>6171</v>
      </c>
      <c r="D364" s="7">
        <v>5032</v>
      </c>
      <c r="E364" s="19">
        <v>6171090000001</v>
      </c>
      <c r="F364" s="8" t="s">
        <v>117</v>
      </c>
      <c r="G364" s="9">
        <v>362.5</v>
      </c>
    </row>
    <row r="365" spans="1:7" ht="12.75" outlineLevel="2">
      <c r="A365" s="7">
        <v>900</v>
      </c>
      <c r="B365" s="6" t="s">
        <v>231</v>
      </c>
      <c r="C365" s="7">
        <v>6171</v>
      </c>
      <c r="D365" s="7">
        <v>5136</v>
      </c>
      <c r="E365" s="19">
        <v>6171090000001</v>
      </c>
      <c r="F365" s="8" t="s">
        <v>10</v>
      </c>
      <c r="G365" s="9">
        <v>5</v>
      </c>
    </row>
    <row r="366" spans="1:7" ht="12.75" outlineLevel="2">
      <c r="A366" s="7">
        <v>900</v>
      </c>
      <c r="B366" s="6" t="s">
        <v>231</v>
      </c>
      <c r="C366" s="7">
        <v>6171</v>
      </c>
      <c r="D366" s="7">
        <v>5139</v>
      </c>
      <c r="E366" s="19">
        <v>6171090000001</v>
      </c>
      <c r="F366" s="8" t="s">
        <v>12</v>
      </c>
      <c r="G366" s="9">
        <v>8</v>
      </c>
    </row>
    <row r="367" spans="1:7" ht="12.75" outlineLevel="2">
      <c r="A367" s="7">
        <v>900</v>
      </c>
      <c r="B367" s="6" t="s">
        <v>231</v>
      </c>
      <c r="C367" s="7">
        <v>6171</v>
      </c>
      <c r="D367" s="7">
        <v>5167</v>
      </c>
      <c r="E367" s="19">
        <v>6171090000001</v>
      </c>
      <c r="F367" s="8" t="s">
        <v>83</v>
      </c>
      <c r="G367" s="9">
        <v>112.2</v>
      </c>
    </row>
    <row r="368" spans="1:7" ht="12.75" outlineLevel="2">
      <c r="A368" s="7">
        <v>900</v>
      </c>
      <c r="B368" s="6" t="s">
        <v>232</v>
      </c>
      <c r="C368" s="7">
        <v>6171</v>
      </c>
      <c r="D368" s="7">
        <v>5167</v>
      </c>
      <c r="E368" s="19">
        <v>6171090000009</v>
      </c>
      <c r="F368" s="8" t="s">
        <v>232</v>
      </c>
      <c r="G368" s="9">
        <v>35</v>
      </c>
    </row>
    <row r="369" spans="1:7" ht="12.75" outlineLevel="2">
      <c r="A369" s="7">
        <v>900</v>
      </c>
      <c r="B369" s="6" t="s">
        <v>231</v>
      </c>
      <c r="C369" s="7">
        <v>6171</v>
      </c>
      <c r="D369" s="7">
        <v>5169</v>
      </c>
      <c r="E369" s="19">
        <v>6171090000001</v>
      </c>
      <c r="F369" s="8" t="s">
        <v>233</v>
      </c>
      <c r="G369" s="9">
        <v>38</v>
      </c>
    </row>
    <row r="370" spans="1:7" ht="12.75" outlineLevel="2">
      <c r="A370" s="7">
        <v>900</v>
      </c>
      <c r="B370" s="6" t="s">
        <v>231</v>
      </c>
      <c r="C370" s="7">
        <v>6171</v>
      </c>
      <c r="D370" s="7">
        <v>5171</v>
      </c>
      <c r="E370" s="19">
        <v>6171090000001</v>
      </c>
      <c r="F370" s="8" t="s">
        <v>94</v>
      </c>
      <c r="G370" s="9">
        <v>5</v>
      </c>
    </row>
    <row r="371" spans="1:7" ht="12.75" outlineLevel="2">
      <c r="A371" s="7">
        <v>900</v>
      </c>
      <c r="B371" s="6" t="s">
        <v>231</v>
      </c>
      <c r="C371" s="7">
        <v>6171</v>
      </c>
      <c r="D371" s="7">
        <v>5173</v>
      </c>
      <c r="E371" s="19">
        <v>6171090000001</v>
      </c>
      <c r="F371" s="8" t="s">
        <v>65</v>
      </c>
      <c r="G371" s="9">
        <v>20</v>
      </c>
    </row>
    <row r="372" spans="1:7" ht="12.75" outlineLevel="2">
      <c r="A372" s="7">
        <v>900</v>
      </c>
      <c r="B372" s="6" t="s">
        <v>231</v>
      </c>
      <c r="C372" s="7">
        <v>6171</v>
      </c>
      <c r="D372" s="7">
        <v>5175</v>
      </c>
      <c r="E372" s="19">
        <v>6171090000001</v>
      </c>
      <c r="F372" s="8" t="s">
        <v>14</v>
      </c>
      <c r="G372" s="9">
        <v>3</v>
      </c>
    </row>
    <row r="373" spans="1:7" ht="13.5" outlineLevel="2" thickBot="1">
      <c r="A373" s="7">
        <v>900</v>
      </c>
      <c r="B373" s="6" t="s">
        <v>231</v>
      </c>
      <c r="C373" s="7">
        <v>6171</v>
      </c>
      <c r="D373" s="7">
        <v>5176</v>
      </c>
      <c r="E373" s="19">
        <v>6171090000001</v>
      </c>
      <c r="F373" s="8" t="s">
        <v>15</v>
      </c>
      <c r="G373" s="9">
        <v>2</v>
      </c>
    </row>
    <row r="374" spans="1:7" ht="12.75" outlineLevel="1">
      <c r="A374" s="13"/>
      <c r="B374" s="14" t="s">
        <v>19</v>
      </c>
      <c r="C374" s="15">
        <v>6171</v>
      </c>
      <c r="D374" s="16"/>
      <c r="E374" s="20"/>
      <c r="F374" s="17" t="s">
        <v>592</v>
      </c>
      <c r="G374" s="18">
        <f>SUM(G361:G373)</f>
        <v>5685.7</v>
      </c>
    </row>
    <row r="375" ht="12.75" outlineLevel="1">
      <c r="E375" s="21"/>
    </row>
    <row r="376" spans="1:7" ht="12.75" outlineLevel="2">
      <c r="A376" s="7">
        <v>900</v>
      </c>
      <c r="B376" s="6" t="s">
        <v>234</v>
      </c>
      <c r="C376" s="7">
        <v>6310</v>
      </c>
      <c r="D376" s="7">
        <v>5141</v>
      </c>
      <c r="E376" s="19">
        <v>102</v>
      </c>
      <c r="F376" s="8" t="s">
        <v>234</v>
      </c>
      <c r="G376" s="9">
        <v>53</v>
      </c>
    </row>
    <row r="377" spans="1:7" ht="12.75" outlineLevel="2">
      <c r="A377" s="7">
        <v>900</v>
      </c>
      <c r="B377" s="6" t="s">
        <v>235</v>
      </c>
      <c r="C377" s="7">
        <v>6310</v>
      </c>
      <c r="D377" s="7">
        <v>5141</v>
      </c>
      <c r="E377" s="19">
        <v>786</v>
      </c>
      <c r="F377" s="8" t="s">
        <v>235</v>
      </c>
      <c r="G377" s="9">
        <v>44</v>
      </c>
    </row>
    <row r="378" spans="1:7" ht="12.75" outlineLevel="2">
      <c r="A378" s="7">
        <v>900</v>
      </c>
      <c r="B378" s="6" t="s">
        <v>236</v>
      </c>
      <c r="C378" s="7">
        <v>6310</v>
      </c>
      <c r="D378" s="7">
        <v>5141</v>
      </c>
      <c r="E378" s="19">
        <v>851</v>
      </c>
      <c r="F378" s="8" t="s">
        <v>236</v>
      </c>
      <c r="G378" s="9">
        <v>70</v>
      </c>
    </row>
    <row r="379" spans="1:7" ht="12.75" outlineLevel="2">
      <c r="A379" s="7">
        <v>900</v>
      </c>
      <c r="B379" s="6" t="s">
        <v>237</v>
      </c>
      <c r="C379" s="7">
        <v>6310</v>
      </c>
      <c r="D379" s="7">
        <v>5141</v>
      </c>
      <c r="E379" s="19">
        <v>866</v>
      </c>
      <c r="F379" s="8" t="s">
        <v>237</v>
      </c>
      <c r="G379" s="9">
        <v>55</v>
      </c>
    </row>
    <row r="380" spans="1:7" ht="12.75" outlineLevel="2">
      <c r="A380" s="7">
        <v>900</v>
      </c>
      <c r="B380" s="6" t="s">
        <v>238</v>
      </c>
      <c r="C380" s="7">
        <v>6310</v>
      </c>
      <c r="D380" s="7">
        <v>5141</v>
      </c>
      <c r="E380" s="19">
        <v>918</v>
      </c>
      <c r="F380" s="8" t="s">
        <v>238</v>
      </c>
      <c r="G380" s="9">
        <v>132</v>
      </c>
    </row>
    <row r="381" spans="1:7" ht="12.75" outlineLevel="2">
      <c r="A381" s="7">
        <v>900</v>
      </c>
      <c r="B381" s="6" t="s">
        <v>239</v>
      </c>
      <c r="C381" s="7">
        <v>6310</v>
      </c>
      <c r="D381" s="7">
        <v>5141</v>
      </c>
      <c r="E381" s="19">
        <v>919</v>
      </c>
      <c r="F381" s="8" t="s">
        <v>239</v>
      </c>
      <c r="G381" s="9">
        <v>150</v>
      </c>
    </row>
    <row r="382" spans="1:7" ht="12.75" outlineLevel="2">
      <c r="A382" s="7">
        <v>900</v>
      </c>
      <c r="B382" s="6" t="s">
        <v>240</v>
      </c>
      <c r="C382" s="7">
        <v>6310</v>
      </c>
      <c r="D382" s="7">
        <v>5141</v>
      </c>
      <c r="E382" s="19">
        <v>930</v>
      </c>
      <c r="F382" s="8" t="s">
        <v>240</v>
      </c>
      <c r="G382" s="9">
        <v>372</v>
      </c>
    </row>
    <row r="383" spans="1:7" ht="13.5" outlineLevel="2" thickBot="1">
      <c r="A383" s="7">
        <v>900</v>
      </c>
      <c r="B383" s="6" t="s">
        <v>241</v>
      </c>
      <c r="C383" s="7">
        <v>6310</v>
      </c>
      <c r="D383" s="7">
        <v>5163</v>
      </c>
      <c r="E383" s="19">
        <v>6310000000001</v>
      </c>
      <c r="F383" s="8" t="s">
        <v>242</v>
      </c>
      <c r="G383" s="9">
        <v>200</v>
      </c>
    </row>
    <row r="384" spans="1:7" ht="12.75" outlineLevel="1">
      <c r="A384" s="13"/>
      <c r="B384" s="14" t="s">
        <v>19</v>
      </c>
      <c r="C384" s="15">
        <v>6310</v>
      </c>
      <c r="D384" s="16"/>
      <c r="E384" s="20"/>
      <c r="F384" s="17" t="s">
        <v>619</v>
      </c>
      <c r="G384" s="93">
        <f>SUM(G376:G383)</f>
        <v>1076</v>
      </c>
    </row>
    <row r="385" ht="12.75" outlineLevel="1">
      <c r="E385" s="21"/>
    </row>
    <row r="386" spans="1:7" ht="13.5" outlineLevel="2" thickBot="1">
      <c r="A386" s="7">
        <v>900</v>
      </c>
      <c r="B386" s="6" t="s">
        <v>241</v>
      </c>
      <c r="C386" s="7">
        <v>6399</v>
      </c>
      <c r="D386" s="7">
        <v>5362</v>
      </c>
      <c r="E386" s="19">
        <v>6399000000001</v>
      </c>
      <c r="F386" s="8" t="s">
        <v>243</v>
      </c>
      <c r="G386" s="9">
        <v>4000</v>
      </c>
    </row>
    <row r="387" spans="1:7" ht="12.75" outlineLevel="1">
      <c r="A387" s="13"/>
      <c r="B387" s="14" t="s">
        <v>19</v>
      </c>
      <c r="C387" s="15">
        <v>6399</v>
      </c>
      <c r="D387" s="16"/>
      <c r="E387" s="20"/>
      <c r="F387" s="17" t="s">
        <v>620</v>
      </c>
      <c r="G387" s="18">
        <f>SUM(G386)</f>
        <v>4000</v>
      </c>
    </row>
    <row r="388" ht="12.75" outlineLevel="1">
      <c r="E388" s="21"/>
    </row>
    <row r="389" spans="1:7" ht="12.75" outlineLevel="2">
      <c r="A389" s="7">
        <v>900</v>
      </c>
      <c r="B389" s="6" t="s">
        <v>244</v>
      </c>
      <c r="C389" s="7">
        <v>6409</v>
      </c>
      <c r="D389" s="7">
        <v>5492</v>
      </c>
      <c r="E389" s="19">
        <v>6409000000001</v>
      </c>
      <c r="F389" s="8" t="s">
        <v>245</v>
      </c>
      <c r="G389" s="9">
        <v>100</v>
      </c>
    </row>
    <row r="390" spans="1:7" ht="12.75" outlineLevel="2">
      <c r="A390" s="7">
        <v>900</v>
      </c>
      <c r="B390" s="6" t="s">
        <v>246</v>
      </c>
      <c r="C390" s="7">
        <v>6409</v>
      </c>
      <c r="D390" s="7">
        <v>5901</v>
      </c>
      <c r="E390" s="19">
        <v>6409000000001</v>
      </c>
      <c r="F390" s="8" t="s">
        <v>246</v>
      </c>
      <c r="G390" s="9">
        <v>1500</v>
      </c>
    </row>
    <row r="391" spans="1:7" ht="12.75" outlineLevel="2">
      <c r="A391" s="7">
        <v>900</v>
      </c>
      <c r="B391" s="6" t="s">
        <v>247</v>
      </c>
      <c r="C391" s="7">
        <v>6409</v>
      </c>
      <c r="D391" s="7">
        <v>5909</v>
      </c>
      <c r="E391" s="19">
        <v>6409000000002</v>
      </c>
      <c r="F391" s="8" t="s">
        <v>247</v>
      </c>
      <c r="G391" s="9">
        <v>1000</v>
      </c>
    </row>
    <row r="392" spans="1:7" ht="13.5" outlineLevel="2" thickBot="1">
      <c r="A392" s="7">
        <v>900</v>
      </c>
      <c r="B392" s="6" t="s">
        <v>248</v>
      </c>
      <c r="C392" s="7">
        <v>6409</v>
      </c>
      <c r="D392" s="7">
        <v>6901</v>
      </c>
      <c r="E392" s="19">
        <v>6409000000005</v>
      </c>
      <c r="F392" s="8" t="s">
        <v>248</v>
      </c>
      <c r="G392" s="9">
        <v>2000</v>
      </c>
    </row>
    <row r="393" spans="1:7" ht="12.75" outlineLevel="1">
      <c r="A393" s="13"/>
      <c r="B393" s="14" t="s">
        <v>19</v>
      </c>
      <c r="C393" s="15">
        <v>6409</v>
      </c>
      <c r="D393" s="16"/>
      <c r="E393" s="20"/>
      <c r="F393" s="17" t="s">
        <v>621</v>
      </c>
      <c r="G393" s="18">
        <f>SUM(G389:G392)</f>
        <v>4600</v>
      </c>
    </row>
    <row r="394" ht="12.75" outlineLevel="1">
      <c r="E394" s="21"/>
    </row>
    <row r="395" spans="1:7" ht="12.75">
      <c r="A395" s="3"/>
      <c r="B395" s="10" t="s">
        <v>249</v>
      </c>
      <c r="C395" s="4"/>
      <c r="D395" s="5"/>
      <c r="E395" s="22"/>
      <c r="F395" s="11" t="s">
        <v>592</v>
      </c>
      <c r="G395" s="12">
        <f>SUM(G393,G387,G384,G374,G359,G355,G351)</f>
        <v>27318.58</v>
      </c>
    </row>
    <row r="396" ht="12.75">
      <c r="E396" s="21"/>
    </row>
    <row r="397" ht="12.75">
      <c r="E397" s="21"/>
    </row>
    <row r="398" spans="1:7" ht="12.75" outlineLevel="2">
      <c r="A398" s="7">
        <v>1000</v>
      </c>
      <c r="B398" s="6" t="s">
        <v>250</v>
      </c>
      <c r="C398" s="7">
        <v>6171</v>
      </c>
      <c r="D398" s="7">
        <v>5011</v>
      </c>
      <c r="E398" s="19">
        <v>6171100000001</v>
      </c>
      <c r="F398" s="8" t="s">
        <v>115</v>
      </c>
      <c r="G398" s="9">
        <v>3193</v>
      </c>
    </row>
    <row r="399" spans="1:7" ht="12.75" outlineLevel="2">
      <c r="A399" s="7">
        <v>1000</v>
      </c>
      <c r="B399" s="6" t="s">
        <v>250</v>
      </c>
      <c r="C399" s="7">
        <v>6171</v>
      </c>
      <c r="D399" s="7">
        <v>5031</v>
      </c>
      <c r="E399" s="19">
        <v>6171100000001</v>
      </c>
      <c r="F399" s="8" t="s">
        <v>251</v>
      </c>
      <c r="G399" s="9">
        <v>798.3</v>
      </c>
    </row>
    <row r="400" spans="1:7" ht="12.75" outlineLevel="2">
      <c r="A400" s="7">
        <v>1000</v>
      </c>
      <c r="B400" s="6" t="s">
        <v>250</v>
      </c>
      <c r="C400" s="7">
        <v>6171</v>
      </c>
      <c r="D400" s="7">
        <v>5032</v>
      </c>
      <c r="E400" s="19">
        <v>6171100000001</v>
      </c>
      <c r="F400" s="8" t="s">
        <v>252</v>
      </c>
      <c r="G400" s="9">
        <v>287.4</v>
      </c>
    </row>
    <row r="401" spans="1:7" ht="12.75" outlineLevel="2">
      <c r="A401" s="7">
        <v>1000</v>
      </c>
      <c r="B401" s="6" t="s">
        <v>250</v>
      </c>
      <c r="C401" s="7">
        <v>6171</v>
      </c>
      <c r="D401" s="7">
        <v>5137</v>
      </c>
      <c r="E401" s="19">
        <v>6171100000001</v>
      </c>
      <c r="F401" s="8" t="s">
        <v>171</v>
      </c>
      <c r="G401" s="9">
        <v>680</v>
      </c>
    </row>
    <row r="402" spans="1:7" ht="12.75" outlineLevel="2">
      <c r="A402" s="7">
        <v>1000</v>
      </c>
      <c r="B402" s="6" t="s">
        <v>250</v>
      </c>
      <c r="C402" s="7">
        <v>6171</v>
      </c>
      <c r="D402" s="7">
        <v>5139</v>
      </c>
      <c r="E402" s="19">
        <v>6171100000001</v>
      </c>
      <c r="F402" s="8" t="s">
        <v>147</v>
      </c>
      <c r="G402" s="9">
        <v>630</v>
      </c>
    </row>
    <row r="403" spans="1:7" ht="12.75" outlineLevel="2">
      <c r="A403" s="7">
        <v>1000</v>
      </c>
      <c r="B403" s="6" t="s">
        <v>250</v>
      </c>
      <c r="C403" s="7">
        <v>6171</v>
      </c>
      <c r="D403" s="7">
        <v>5162</v>
      </c>
      <c r="E403" s="19">
        <v>6171100000001</v>
      </c>
      <c r="F403" s="8" t="s">
        <v>253</v>
      </c>
      <c r="G403" s="9">
        <v>370</v>
      </c>
    </row>
    <row r="404" spans="1:7" ht="12.75" outlineLevel="2">
      <c r="A404" s="7">
        <v>1000</v>
      </c>
      <c r="B404" s="6" t="s">
        <v>250</v>
      </c>
      <c r="C404" s="7">
        <v>6171</v>
      </c>
      <c r="D404" s="7">
        <v>5167</v>
      </c>
      <c r="E404" s="19">
        <v>6171100000001</v>
      </c>
      <c r="F404" s="8" t="s">
        <v>254</v>
      </c>
      <c r="G404" s="9">
        <v>71.4</v>
      </c>
    </row>
    <row r="405" spans="1:7" ht="12.75" outlineLevel="2">
      <c r="A405" s="7">
        <v>1000</v>
      </c>
      <c r="B405" s="6" t="s">
        <v>250</v>
      </c>
      <c r="C405" s="7">
        <v>6171</v>
      </c>
      <c r="D405" s="7">
        <v>5168</v>
      </c>
      <c r="E405" s="19">
        <v>6171100000001</v>
      </c>
      <c r="F405" s="8" t="s">
        <v>255</v>
      </c>
      <c r="G405" s="9">
        <v>3543</v>
      </c>
    </row>
    <row r="406" spans="1:7" ht="12.75" outlineLevel="2">
      <c r="A406" s="7">
        <v>1000</v>
      </c>
      <c r="B406" s="6" t="s">
        <v>250</v>
      </c>
      <c r="C406" s="7">
        <v>6171</v>
      </c>
      <c r="D406" s="7">
        <v>5169</v>
      </c>
      <c r="E406" s="19">
        <v>6171100000001</v>
      </c>
      <c r="F406" s="8" t="s">
        <v>151</v>
      </c>
      <c r="G406" s="9">
        <v>300</v>
      </c>
    </row>
    <row r="407" spans="1:7" ht="12.75" outlineLevel="2">
      <c r="A407" s="7">
        <v>1000</v>
      </c>
      <c r="B407" s="6" t="s">
        <v>250</v>
      </c>
      <c r="C407" s="7">
        <v>6171</v>
      </c>
      <c r="D407" s="7">
        <v>5171</v>
      </c>
      <c r="E407" s="19">
        <v>6171100000001</v>
      </c>
      <c r="F407" s="8" t="s">
        <v>152</v>
      </c>
      <c r="G407" s="9">
        <v>70</v>
      </c>
    </row>
    <row r="408" spans="1:7" ht="12.75" outlineLevel="2">
      <c r="A408" s="7">
        <v>1000</v>
      </c>
      <c r="B408" s="6" t="s">
        <v>250</v>
      </c>
      <c r="C408" s="7">
        <v>6171</v>
      </c>
      <c r="D408" s="7">
        <v>5172</v>
      </c>
      <c r="E408" s="19">
        <v>6171100000001</v>
      </c>
      <c r="F408" s="8" t="s">
        <v>256</v>
      </c>
      <c r="G408" s="9">
        <v>220</v>
      </c>
    </row>
    <row r="409" spans="1:7" ht="12.75" outlineLevel="2">
      <c r="A409" s="7">
        <v>1000</v>
      </c>
      <c r="B409" s="6" t="s">
        <v>250</v>
      </c>
      <c r="C409" s="7">
        <v>6171</v>
      </c>
      <c r="D409" s="7">
        <v>5173</v>
      </c>
      <c r="E409" s="19">
        <v>6171100000001</v>
      </c>
      <c r="F409" s="8" t="s">
        <v>153</v>
      </c>
      <c r="G409" s="9">
        <v>16</v>
      </c>
    </row>
    <row r="410" spans="1:7" ht="12.75" outlineLevel="2">
      <c r="A410" s="7">
        <v>1000</v>
      </c>
      <c r="B410" s="6" t="s">
        <v>257</v>
      </c>
      <c r="C410" s="7">
        <v>6171</v>
      </c>
      <c r="D410" s="7">
        <v>6111</v>
      </c>
      <c r="E410" s="19">
        <v>6171100000002</v>
      </c>
      <c r="F410" s="8" t="s">
        <v>258</v>
      </c>
      <c r="G410" s="9">
        <v>500</v>
      </c>
    </row>
    <row r="411" spans="1:7" ht="13.5" outlineLevel="2" thickBot="1">
      <c r="A411" s="7">
        <v>1000</v>
      </c>
      <c r="B411" s="6" t="s">
        <v>257</v>
      </c>
      <c r="C411" s="7">
        <v>6171</v>
      </c>
      <c r="D411" s="7">
        <v>6125</v>
      </c>
      <c r="E411" s="19">
        <v>6171100000001</v>
      </c>
      <c r="F411" s="8" t="s">
        <v>259</v>
      </c>
      <c r="G411" s="9">
        <v>750</v>
      </c>
    </row>
    <row r="412" spans="1:7" ht="12.75" outlineLevel="1">
      <c r="A412" s="13"/>
      <c r="B412" s="14" t="s">
        <v>19</v>
      </c>
      <c r="C412" s="15">
        <v>6171</v>
      </c>
      <c r="D412" s="16"/>
      <c r="E412" s="20"/>
      <c r="F412" s="17" t="s">
        <v>593</v>
      </c>
      <c r="G412" s="18">
        <f>SUM(G398:G411)</f>
        <v>11429.099999999999</v>
      </c>
    </row>
    <row r="413" ht="12.75" outlineLevel="1">
      <c r="E413" s="21"/>
    </row>
    <row r="414" spans="1:7" ht="12.75">
      <c r="A414" s="3"/>
      <c r="B414" s="10" t="s">
        <v>260</v>
      </c>
      <c r="C414" s="4"/>
      <c r="D414" s="5"/>
      <c r="E414" s="22"/>
      <c r="F414" s="11" t="s">
        <v>593</v>
      </c>
      <c r="G414" s="12">
        <f>SUM(G412)</f>
        <v>11429.099999999999</v>
      </c>
    </row>
    <row r="415" ht="12.75">
      <c r="E415" s="21"/>
    </row>
    <row r="416" ht="12.75">
      <c r="E416" s="21"/>
    </row>
    <row r="417" spans="1:7" ht="12.75" outlineLevel="2">
      <c r="A417" s="7">
        <v>1100</v>
      </c>
      <c r="B417" s="6" t="s">
        <v>261</v>
      </c>
      <c r="C417" s="7">
        <v>2212</v>
      </c>
      <c r="D417" s="7">
        <v>5139</v>
      </c>
      <c r="E417" s="19">
        <v>2212000000001</v>
      </c>
      <c r="F417" s="8" t="s">
        <v>262</v>
      </c>
      <c r="G417" s="9">
        <v>40</v>
      </c>
    </row>
    <row r="418" spans="1:7" ht="12.75" outlineLevel="2">
      <c r="A418" s="7">
        <v>1100</v>
      </c>
      <c r="B418" s="6" t="s">
        <v>261</v>
      </c>
      <c r="C418" s="7">
        <v>2212</v>
      </c>
      <c r="D418" s="7">
        <v>5166</v>
      </c>
      <c r="E418" s="19">
        <v>2212000000001</v>
      </c>
      <c r="F418" s="8" t="s">
        <v>72</v>
      </c>
      <c r="G418" s="9">
        <v>10</v>
      </c>
    </row>
    <row r="419" spans="1:7" ht="12.75" outlineLevel="2">
      <c r="A419" s="7">
        <v>1100</v>
      </c>
      <c r="B419" s="6" t="s">
        <v>261</v>
      </c>
      <c r="C419" s="7">
        <v>2212</v>
      </c>
      <c r="D419" s="7">
        <v>5169</v>
      </c>
      <c r="E419" s="19">
        <v>2212000000001</v>
      </c>
      <c r="F419" s="8" t="s">
        <v>64</v>
      </c>
      <c r="G419" s="9">
        <v>10</v>
      </c>
    </row>
    <row r="420" spans="1:7" ht="12.75" outlineLevel="2">
      <c r="A420" s="7">
        <v>1100</v>
      </c>
      <c r="B420" s="6" t="s">
        <v>261</v>
      </c>
      <c r="C420" s="7">
        <v>2212</v>
      </c>
      <c r="D420" s="7">
        <v>5171</v>
      </c>
      <c r="E420" s="19">
        <v>2212000000001</v>
      </c>
      <c r="F420" s="8" t="s">
        <v>152</v>
      </c>
      <c r="G420" s="9">
        <v>90</v>
      </c>
    </row>
    <row r="421" spans="1:7" ht="12.75" outlineLevel="2">
      <c r="A421" s="7">
        <v>1100</v>
      </c>
      <c r="B421" s="6" t="s">
        <v>261</v>
      </c>
      <c r="C421" s="7">
        <v>2212</v>
      </c>
      <c r="D421" s="7">
        <v>5171</v>
      </c>
      <c r="E421" s="19">
        <v>2212000000001</v>
      </c>
      <c r="F421" s="8" t="s">
        <v>263</v>
      </c>
      <c r="G421" s="9">
        <v>510</v>
      </c>
    </row>
    <row r="422" spans="1:7" ht="12.75" outlineLevel="2">
      <c r="A422" s="7">
        <v>1100</v>
      </c>
      <c r="B422" s="6" t="s">
        <v>261</v>
      </c>
      <c r="C422" s="7">
        <v>2212</v>
      </c>
      <c r="D422" s="7">
        <v>5901</v>
      </c>
      <c r="E422" s="19">
        <v>2212000000001</v>
      </c>
      <c r="F422" s="8" t="s">
        <v>264</v>
      </c>
      <c r="G422" s="9">
        <v>0</v>
      </c>
    </row>
    <row r="423" spans="1:7" ht="12.75" outlineLevel="2">
      <c r="A423" s="7">
        <v>1100</v>
      </c>
      <c r="B423" s="6" t="s">
        <v>261</v>
      </c>
      <c r="C423" s="7">
        <v>2212</v>
      </c>
      <c r="D423" s="7">
        <v>5901</v>
      </c>
      <c r="E423" s="19">
        <v>2212000000001</v>
      </c>
      <c r="F423" s="8" t="s">
        <v>265</v>
      </c>
      <c r="G423" s="9">
        <v>0</v>
      </c>
    </row>
    <row r="424" spans="1:7" ht="12.75" outlineLevel="2">
      <c r="A424" s="7">
        <v>1100</v>
      </c>
      <c r="B424" s="6" t="s">
        <v>266</v>
      </c>
      <c r="C424" s="7">
        <v>2212</v>
      </c>
      <c r="D424" s="7">
        <v>6121</v>
      </c>
      <c r="E424" s="19">
        <v>2212000000002</v>
      </c>
      <c r="F424" s="8" t="s">
        <v>267</v>
      </c>
      <c r="G424" s="9">
        <v>25000</v>
      </c>
    </row>
    <row r="425" spans="1:7" ht="12.75" outlineLevel="2">
      <c r="A425" s="7">
        <v>1100</v>
      </c>
      <c r="B425" s="6" t="s">
        <v>266</v>
      </c>
      <c r="C425" s="7">
        <v>2212</v>
      </c>
      <c r="D425" s="7">
        <v>6121</v>
      </c>
      <c r="E425" s="19">
        <v>2212000000002</v>
      </c>
      <c r="F425" s="8" t="s">
        <v>268</v>
      </c>
      <c r="G425" s="9">
        <v>200</v>
      </c>
    </row>
    <row r="426" spans="1:7" ht="12.75" outlineLevel="2">
      <c r="A426" s="7">
        <v>1100</v>
      </c>
      <c r="B426" s="6" t="s">
        <v>266</v>
      </c>
      <c r="C426" s="7">
        <v>2212</v>
      </c>
      <c r="D426" s="7">
        <v>6121</v>
      </c>
      <c r="E426" s="19">
        <v>2212000000002</v>
      </c>
      <c r="F426" s="8" t="s">
        <v>269</v>
      </c>
      <c r="G426" s="9">
        <v>100</v>
      </c>
    </row>
    <row r="427" spans="1:7" ht="13.5" outlineLevel="2" thickBot="1">
      <c r="A427" s="7">
        <v>1100</v>
      </c>
      <c r="B427" s="6" t="s">
        <v>266</v>
      </c>
      <c r="C427" s="7">
        <v>2212</v>
      </c>
      <c r="D427" s="7">
        <v>6121</v>
      </c>
      <c r="E427" s="19">
        <v>2212000000002</v>
      </c>
      <c r="F427" s="8" t="s">
        <v>270</v>
      </c>
      <c r="G427" s="9">
        <v>0</v>
      </c>
    </row>
    <row r="428" spans="1:7" ht="12.75" outlineLevel="1">
      <c r="A428" s="13"/>
      <c r="B428" s="14" t="s">
        <v>19</v>
      </c>
      <c r="C428" s="15">
        <v>2212</v>
      </c>
      <c r="D428" s="16"/>
      <c r="E428" s="20"/>
      <c r="F428" s="17" t="s">
        <v>622</v>
      </c>
      <c r="G428" s="18">
        <f>SUM(G417:G427)</f>
        <v>25960</v>
      </c>
    </row>
    <row r="429" ht="12.75" outlineLevel="1">
      <c r="E429" s="21"/>
    </row>
    <row r="430" spans="1:7" ht="12.75" outlineLevel="2">
      <c r="A430" s="7">
        <v>1100</v>
      </c>
      <c r="B430" s="6" t="s">
        <v>271</v>
      </c>
      <c r="C430" s="7">
        <v>2219</v>
      </c>
      <c r="D430" s="7">
        <v>5164</v>
      </c>
      <c r="E430" s="19">
        <v>2219000000001</v>
      </c>
      <c r="F430" s="8" t="s">
        <v>90</v>
      </c>
      <c r="G430" s="9">
        <v>85</v>
      </c>
    </row>
    <row r="431" spans="1:7" ht="12.75" outlineLevel="2">
      <c r="A431" s="7">
        <v>1100</v>
      </c>
      <c r="B431" s="6" t="s">
        <v>271</v>
      </c>
      <c r="C431" s="7">
        <v>2219</v>
      </c>
      <c r="D431" s="7">
        <v>5909</v>
      </c>
      <c r="E431" s="19">
        <v>2219000000001</v>
      </c>
      <c r="F431" s="8" t="s">
        <v>272</v>
      </c>
      <c r="G431" s="9">
        <v>0</v>
      </c>
    </row>
    <row r="432" spans="1:7" ht="12.75" outlineLevel="2">
      <c r="A432" s="7">
        <v>1100</v>
      </c>
      <c r="B432" s="6" t="s">
        <v>273</v>
      </c>
      <c r="C432" s="7">
        <v>2219</v>
      </c>
      <c r="D432" s="7">
        <v>6121</v>
      </c>
      <c r="E432" s="19">
        <v>2219000000002</v>
      </c>
      <c r="F432" s="8" t="s">
        <v>274</v>
      </c>
      <c r="G432" s="9">
        <v>80</v>
      </c>
    </row>
    <row r="433" spans="1:7" ht="12.75" outlineLevel="2">
      <c r="A433" s="7">
        <v>1100</v>
      </c>
      <c r="B433" s="6" t="s">
        <v>273</v>
      </c>
      <c r="C433" s="7">
        <v>2219</v>
      </c>
      <c r="D433" s="7">
        <v>6121</v>
      </c>
      <c r="E433" s="19">
        <v>2219000000002</v>
      </c>
      <c r="F433" s="8" t="s">
        <v>275</v>
      </c>
      <c r="G433" s="9">
        <v>250</v>
      </c>
    </row>
    <row r="434" spans="1:7" ht="13.5" outlineLevel="2" thickBot="1">
      <c r="A434" s="7">
        <v>1100</v>
      </c>
      <c r="B434" s="6" t="s">
        <v>273</v>
      </c>
      <c r="C434" s="7">
        <v>2219</v>
      </c>
      <c r="D434" s="7">
        <v>6121</v>
      </c>
      <c r="E434" s="19">
        <v>2219000000002</v>
      </c>
      <c r="F434" s="8" t="s">
        <v>276</v>
      </c>
      <c r="G434" s="9">
        <v>70</v>
      </c>
    </row>
    <row r="435" spans="1:7" ht="12.75" outlineLevel="1">
      <c r="A435" s="13"/>
      <c r="B435" s="14" t="s">
        <v>19</v>
      </c>
      <c r="C435" s="15">
        <v>2219</v>
      </c>
      <c r="D435" s="16"/>
      <c r="E435" s="20"/>
      <c r="F435" s="17" t="s">
        <v>623</v>
      </c>
      <c r="G435" s="18">
        <f>SUM(G430:G434)</f>
        <v>485</v>
      </c>
    </row>
    <row r="436" ht="12.75" outlineLevel="1">
      <c r="E436" s="21"/>
    </row>
    <row r="437" spans="1:7" ht="12.75" outlineLevel="2">
      <c r="A437" s="7">
        <v>1100</v>
      </c>
      <c r="B437" s="6" t="s">
        <v>277</v>
      </c>
      <c r="C437" s="7">
        <v>2221</v>
      </c>
      <c r="D437" s="7">
        <v>5171</v>
      </c>
      <c r="E437" s="19">
        <v>2221000000001</v>
      </c>
      <c r="F437" s="8" t="s">
        <v>278</v>
      </c>
      <c r="G437" s="9">
        <v>20</v>
      </c>
    </row>
    <row r="438" spans="1:7" ht="13.5" outlineLevel="2" thickBot="1">
      <c r="A438" s="7">
        <v>1100</v>
      </c>
      <c r="B438" s="6" t="s">
        <v>277</v>
      </c>
      <c r="C438" s="7">
        <v>2221</v>
      </c>
      <c r="D438" s="7">
        <v>5193</v>
      </c>
      <c r="E438" s="19">
        <v>2221000000001</v>
      </c>
      <c r="F438" s="8" t="s">
        <v>279</v>
      </c>
      <c r="G438" s="9">
        <v>700</v>
      </c>
    </row>
    <row r="439" spans="1:7" ht="12.75" outlineLevel="1">
      <c r="A439" s="13"/>
      <c r="B439" s="14" t="s">
        <v>19</v>
      </c>
      <c r="C439" s="15">
        <v>2221</v>
      </c>
      <c r="D439" s="16"/>
      <c r="E439" s="20"/>
      <c r="F439" s="17" t="s">
        <v>624</v>
      </c>
      <c r="G439" s="18">
        <f>SUM(G437:G438)</f>
        <v>720</v>
      </c>
    </row>
    <row r="440" ht="12.75" outlineLevel="1">
      <c r="E440" s="21"/>
    </row>
    <row r="441" spans="1:7" ht="12.75" outlineLevel="2">
      <c r="A441" s="7">
        <v>1100</v>
      </c>
      <c r="B441" s="6" t="s">
        <v>280</v>
      </c>
      <c r="C441" s="7">
        <v>2310</v>
      </c>
      <c r="D441" s="7">
        <v>5011</v>
      </c>
      <c r="E441" s="19">
        <v>2310000000001</v>
      </c>
      <c r="F441" s="8" t="s">
        <v>115</v>
      </c>
      <c r="G441" s="9">
        <v>590</v>
      </c>
    </row>
    <row r="442" spans="1:7" ht="12.75" outlineLevel="2">
      <c r="A442" s="7">
        <v>1100</v>
      </c>
      <c r="B442" s="6" t="s">
        <v>281</v>
      </c>
      <c r="C442" s="7">
        <v>2310</v>
      </c>
      <c r="D442" s="7">
        <v>5021</v>
      </c>
      <c r="E442" s="19">
        <v>2310000000001</v>
      </c>
      <c r="F442" s="8" t="s">
        <v>282</v>
      </c>
      <c r="G442" s="9">
        <v>131.88</v>
      </c>
    </row>
    <row r="443" spans="1:7" ht="12.75" outlineLevel="2">
      <c r="A443" s="7">
        <v>1100</v>
      </c>
      <c r="B443" s="6" t="s">
        <v>280</v>
      </c>
      <c r="C443" s="7">
        <v>2310</v>
      </c>
      <c r="D443" s="7">
        <v>5031</v>
      </c>
      <c r="E443" s="19">
        <v>2310000000001</v>
      </c>
      <c r="F443" s="8" t="s">
        <v>251</v>
      </c>
      <c r="G443" s="9">
        <v>147.5</v>
      </c>
    </row>
    <row r="444" spans="1:7" ht="12.75" outlineLevel="2">
      <c r="A444" s="7">
        <v>1100</v>
      </c>
      <c r="B444" s="6" t="s">
        <v>280</v>
      </c>
      <c r="C444" s="7">
        <v>2310</v>
      </c>
      <c r="D444" s="7">
        <v>5032</v>
      </c>
      <c r="E444" s="19">
        <v>2310000000001</v>
      </c>
      <c r="F444" s="8" t="s">
        <v>252</v>
      </c>
      <c r="G444" s="9">
        <v>53.1</v>
      </c>
    </row>
    <row r="445" spans="1:7" ht="12.75" outlineLevel="2">
      <c r="A445" s="7">
        <v>1100</v>
      </c>
      <c r="B445" s="6" t="s">
        <v>280</v>
      </c>
      <c r="C445" s="7">
        <v>2310</v>
      </c>
      <c r="D445" s="7">
        <v>5132</v>
      </c>
      <c r="E445" s="19">
        <v>2310000000001</v>
      </c>
      <c r="F445" s="8" t="s">
        <v>283</v>
      </c>
      <c r="G445" s="9">
        <v>8</v>
      </c>
    </row>
    <row r="446" spans="1:7" ht="12.75" outlineLevel="2">
      <c r="A446" s="7">
        <v>1100</v>
      </c>
      <c r="B446" s="6" t="s">
        <v>280</v>
      </c>
      <c r="C446" s="7">
        <v>2310</v>
      </c>
      <c r="D446" s="7">
        <v>5134</v>
      </c>
      <c r="E446" s="19">
        <v>2310000000001</v>
      </c>
      <c r="F446" s="8" t="s">
        <v>284</v>
      </c>
      <c r="G446" s="9">
        <v>20</v>
      </c>
    </row>
    <row r="447" spans="1:7" ht="12.75" outlineLevel="2">
      <c r="A447" s="7">
        <v>1100</v>
      </c>
      <c r="B447" s="6" t="s">
        <v>280</v>
      </c>
      <c r="C447" s="7">
        <v>2310</v>
      </c>
      <c r="D447" s="7">
        <v>5137</v>
      </c>
      <c r="E447" s="19">
        <v>2310000000001</v>
      </c>
      <c r="F447" s="8" t="s">
        <v>171</v>
      </c>
      <c r="G447" s="9">
        <v>20</v>
      </c>
    </row>
    <row r="448" spans="1:7" ht="12.75" outlineLevel="2">
      <c r="A448" s="7">
        <v>1100</v>
      </c>
      <c r="B448" s="6" t="s">
        <v>280</v>
      </c>
      <c r="C448" s="7">
        <v>2310</v>
      </c>
      <c r="D448" s="7">
        <v>5139</v>
      </c>
      <c r="E448" s="19">
        <v>2310000000001</v>
      </c>
      <c r="F448" s="8" t="s">
        <v>147</v>
      </c>
      <c r="G448" s="9">
        <v>600</v>
      </c>
    </row>
    <row r="449" spans="1:7" ht="12.75" outlineLevel="2">
      <c r="A449" s="7">
        <v>1100</v>
      </c>
      <c r="B449" s="6" t="s">
        <v>280</v>
      </c>
      <c r="C449" s="7">
        <v>2310</v>
      </c>
      <c r="D449" s="7">
        <v>5151</v>
      </c>
      <c r="E449" s="19">
        <v>2310000000001</v>
      </c>
      <c r="F449" s="8" t="s">
        <v>285</v>
      </c>
      <c r="G449" s="9">
        <v>2500</v>
      </c>
    </row>
    <row r="450" spans="1:7" ht="12.75" outlineLevel="2">
      <c r="A450" s="7">
        <v>1100</v>
      </c>
      <c r="B450" s="6" t="s">
        <v>280</v>
      </c>
      <c r="C450" s="7">
        <v>2310</v>
      </c>
      <c r="D450" s="7">
        <v>5154</v>
      </c>
      <c r="E450" s="19">
        <v>2310000000001</v>
      </c>
      <c r="F450" s="8" t="s">
        <v>149</v>
      </c>
      <c r="G450" s="9">
        <v>540</v>
      </c>
    </row>
    <row r="451" spans="1:7" ht="12.75" outlineLevel="2">
      <c r="A451" s="7">
        <v>1100</v>
      </c>
      <c r="B451" s="6" t="s">
        <v>280</v>
      </c>
      <c r="C451" s="7">
        <v>2310</v>
      </c>
      <c r="D451" s="7">
        <v>5156</v>
      </c>
      <c r="E451" s="19">
        <v>2310000000001</v>
      </c>
      <c r="F451" s="8" t="s">
        <v>61</v>
      </c>
      <c r="G451" s="9">
        <v>30</v>
      </c>
    </row>
    <row r="452" spans="1:7" ht="12.75" outlineLevel="2">
      <c r="A452" s="7">
        <v>1100</v>
      </c>
      <c r="B452" s="6" t="s">
        <v>281</v>
      </c>
      <c r="C452" s="7">
        <v>2310</v>
      </c>
      <c r="D452" s="7">
        <v>5161</v>
      </c>
      <c r="E452" s="19">
        <v>2310000000001</v>
      </c>
      <c r="F452" s="8" t="s">
        <v>286</v>
      </c>
      <c r="G452" s="9">
        <v>70</v>
      </c>
    </row>
    <row r="453" spans="1:7" ht="12.75" outlineLevel="2">
      <c r="A453" s="7">
        <v>1100</v>
      </c>
      <c r="B453" s="6" t="s">
        <v>280</v>
      </c>
      <c r="C453" s="7">
        <v>2310</v>
      </c>
      <c r="D453" s="7">
        <v>5162</v>
      </c>
      <c r="E453" s="19">
        <v>2310000000001</v>
      </c>
      <c r="F453" s="8" t="s">
        <v>287</v>
      </c>
      <c r="G453" s="9">
        <v>25</v>
      </c>
    </row>
    <row r="454" spans="1:7" ht="12.75" outlineLevel="2">
      <c r="A454" s="7">
        <v>1100</v>
      </c>
      <c r="B454" s="6" t="s">
        <v>281</v>
      </c>
      <c r="C454" s="7">
        <v>2310</v>
      </c>
      <c r="D454" s="7">
        <v>5166</v>
      </c>
      <c r="E454" s="19">
        <v>2310000000001</v>
      </c>
      <c r="F454" s="8" t="s">
        <v>288</v>
      </c>
      <c r="G454" s="9">
        <v>20</v>
      </c>
    </row>
    <row r="455" spans="1:7" ht="12.75" outlineLevel="2">
      <c r="A455" s="7">
        <v>1100</v>
      </c>
      <c r="B455" s="6" t="s">
        <v>280</v>
      </c>
      <c r="C455" s="7">
        <v>2310</v>
      </c>
      <c r="D455" s="7">
        <v>5169</v>
      </c>
      <c r="E455" s="19">
        <v>2310000000001</v>
      </c>
      <c r="F455" s="8" t="s">
        <v>289</v>
      </c>
      <c r="G455" s="9">
        <v>1300</v>
      </c>
    </row>
    <row r="456" spans="1:7" ht="12.75" outlineLevel="2">
      <c r="A456" s="7">
        <v>1100</v>
      </c>
      <c r="B456" s="6" t="s">
        <v>280</v>
      </c>
      <c r="C456" s="7">
        <v>2310</v>
      </c>
      <c r="D456" s="7">
        <v>5171</v>
      </c>
      <c r="E456" s="19">
        <v>2310000000001</v>
      </c>
      <c r="F456" s="8" t="s">
        <v>152</v>
      </c>
      <c r="G456" s="9">
        <v>1460</v>
      </c>
    </row>
    <row r="457" spans="1:7" ht="12.75" outlineLevel="2">
      <c r="A457" s="7">
        <v>1100</v>
      </c>
      <c r="B457" s="6" t="s">
        <v>280</v>
      </c>
      <c r="C457" s="7">
        <v>2310</v>
      </c>
      <c r="D457" s="7">
        <v>5362</v>
      </c>
      <c r="E457" s="19">
        <v>2310000000001</v>
      </c>
      <c r="F457" s="8" t="s">
        <v>290</v>
      </c>
      <c r="G457" s="9">
        <v>1000</v>
      </c>
    </row>
    <row r="458" spans="1:7" ht="12.75" outlineLevel="2">
      <c r="A458" s="7">
        <v>1100</v>
      </c>
      <c r="B458" s="6" t="s">
        <v>280</v>
      </c>
      <c r="C458" s="7">
        <v>2310</v>
      </c>
      <c r="D458" s="7">
        <v>5901</v>
      </c>
      <c r="E458" s="19">
        <v>2310000000001</v>
      </c>
      <c r="F458" s="8" t="s">
        <v>291</v>
      </c>
      <c r="G458" s="9">
        <v>0</v>
      </c>
    </row>
    <row r="459" spans="1:7" ht="12.75" outlineLevel="2">
      <c r="A459" s="7">
        <v>1100</v>
      </c>
      <c r="B459" s="6" t="s">
        <v>280</v>
      </c>
      <c r="C459" s="7">
        <v>2310</v>
      </c>
      <c r="D459" s="7">
        <v>5901</v>
      </c>
      <c r="E459" s="19">
        <v>2310000000001</v>
      </c>
      <c r="F459" s="8" t="s">
        <v>151</v>
      </c>
      <c r="G459" s="9">
        <v>0</v>
      </c>
    </row>
    <row r="460" spans="1:7" ht="12.75" outlineLevel="2">
      <c r="A460" s="7">
        <v>1100</v>
      </c>
      <c r="B460" s="6" t="s">
        <v>292</v>
      </c>
      <c r="C460" s="7">
        <v>2310</v>
      </c>
      <c r="D460" s="7">
        <v>6121</v>
      </c>
      <c r="E460" s="19">
        <v>2310000000002</v>
      </c>
      <c r="F460" s="8" t="s">
        <v>293</v>
      </c>
      <c r="G460" s="9">
        <v>100</v>
      </c>
    </row>
    <row r="461" spans="1:7" ht="13.5" outlineLevel="2" thickBot="1">
      <c r="A461" s="7">
        <v>1100</v>
      </c>
      <c r="B461" s="6" t="s">
        <v>292</v>
      </c>
      <c r="C461" s="7">
        <v>2310</v>
      </c>
      <c r="D461" s="7">
        <v>6121</v>
      </c>
      <c r="E461" s="19">
        <v>2310000000002</v>
      </c>
      <c r="F461" s="8" t="s">
        <v>294</v>
      </c>
      <c r="G461" s="9">
        <v>1000</v>
      </c>
    </row>
    <row r="462" spans="1:7" ht="12.75" outlineLevel="1">
      <c r="A462" s="13"/>
      <c r="B462" s="14" t="s">
        <v>19</v>
      </c>
      <c r="C462" s="15">
        <v>2310</v>
      </c>
      <c r="D462" s="16"/>
      <c r="E462" s="20"/>
      <c r="F462" s="17" t="s">
        <v>625</v>
      </c>
      <c r="G462" s="18">
        <f>SUM(G441:G461)</f>
        <v>9615.48</v>
      </c>
    </row>
    <row r="463" ht="12.75" outlineLevel="1">
      <c r="E463" s="21"/>
    </row>
    <row r="464" spans="1:7" ht="12.75" outlineLevel="2">
      <c r="A464" s="7">
        <v>1100</v>
      </c>
      <c r="B464" s="6" t="s">
        <v>295</v>
      </c>
      <c r="C464" s="7">
        <v>2321</v>
      </c>
      <c r="D464" s="7">
        <v>5011</v>
      </c>
      <c r="E464" s="19">
        <v>2321000000001</v>
      </c>
      <c r="F464" s="8" t="s">
        <v>115</v>
      </c>
      <c r="G464" s="9">
        <v>617</v>
      </c>
    </row>
    <row r="465" spans="1:7" ht="12.75" outlineLevel="2">
      <c r="A465" s="7">
        <v>1100</v>
      </c>
      <c r="B465" s="6" t="s">
        <v>295</v>
      </c>
      <c r="C465" s="7">
        <v>2321</v>
      </c>
      <c r="D465" s="7">
        <v>5031</v>
      </c>
      <c r="E465" s="19">
        <v>2321000000001</v>
      </c>
      <c r="F465" s="8" t="s">
        <v>251</v>
      </c>
      <c r="G465" s="9">
        <v>154.3</v>
      </c>
    </row>
    <row r="466" spans="1:7" ht="12.75" outlineLevel="2">
      <c r="A466" s="7">
        <v>1100</v>
      </c>
      <c r="B466" s="6" t="s">
        <v>295</v>
      </c>
      <c r="C466" s="7">
        <v>2321</v>
      </c>
      <c r="D466" s="7">
        <v>5032</v>
      </c>
      <c r="E466" s="19">
        <v>2321000000001</v>
      </c>
      <c r="F466" s="8" t="s">
        <v>252</v>
      </c>
      <c r="G466" s="9">
        <v>55.5</v>
      </c>
    </row>
    <row r="467" spans="1:7" ht="12.75" outlineLevel="2">
      <c r="A467" s="7">
        <v>1100</v>
      </c>
      <c r="B467" s="6" t="s">
        <v>295</v>
      </c>
      <c r="C467" s="7">
        <v>2321</v>
      </c>
      <c r="D467" s="7">
        <v>5132</v>
      </c>
      <c r="E467" s="19">
        <v>2321000000001</v>
      </c>
      <c r="F467" s="8" t="s">
        <v>283</v>
      </c>
      <c r="G467" s="9">
        <v>5</v>
      </c>
    </row>
    <row r="468" spans="1:7" ht="12.75" outlineLevel="2">
      <c r="A468" s="7">
        <v>1100</v>
      </c>
      <c r="B468" s="6" t="s">
        <v>295</v>
      </c>
      <c r="C468" s="7">
        <v>2321</v>
      </c>
      <c r="D468" s="7">
        <v>5139</v>
      </c>
      <c r="E468" s="19">
        <v>2321000000001</v>
      </c>
      <c r="F468" s="8" t="s">
        <v>147</v>
      </c>
      <c r="G468" s="9">
        <v>150</v>
      </c>
    </row>
    <row r="469" spans="1:7" ht="12.75" outlineLevel="2">
      <c r="A469" s="7">
        <v>1100</v>
      </c>
      <c r="B469" s="6" t="s">
        <v>295</v>
      </c>
      <c r="C469" s="7">
        <v>2321</v>
      </c>
      <c r="D469" s="7">
        <v>5154</v>
      </c>
      <c r="E469" s="19">
        <v>2321000000001</v>
      </c>
      <c r="F469" s="8" t="s">
        <v>149</v>
      </c>
      <c r="G469" s="9">
        <v>2200</v>
      </c>
    </row>
    <row r="470" spans="1:7" ht="12.75" outlineLevel="2">
      <c r="A470" s="7">
        <v>1100</v>
      </c>
      <c r="B470" s="6" t="s">
        <v>296</v>
      </c>
      <c r="C470" s="7">
        <v>2321</v>
      </c>
      <c r="D470" s="7">
        <v>5156</v>
      </c>
      <c r="E470" s="19">
        <v>2321000000001</v>
      </c>
      <c r="F470" s="8" t="s">
        <v>297</v>
      </c>
      <c r="G470" s="9">
        <v>164</v>
      </c>
    </row>
    <row r="471" spans="1:7" ht="12.75" outlineLevel="2">
      <c r="A471" s="7">
        <v>1100</v>
      </c>
      <c r="B471" s="6" t="s">
        <v>295</v>
      </c>
      <c r="C471" s="7">
        <v>2321</v>
      </c>
      <c r="D471" s="7">
        <v>5162</v>
      </c>
      <c r="E471" s="19">
        <v>2321000000001</v>
      </c>
      <c r="F471" s="8" t="s">
        <v>253</v>
      </c>
      <c r="G471" s="9">
        <v>10</v>
      </c>
    </row>
    <row r="472" spans="1:7" ht="12.75" outlineLevel="2">
      <c r="A472" s="7">
        <v>1100</v>
      </c>
      <c r="B472" s="6" t="s">
        <v>295</v>
      </c>
      <c r="C472" s="7">
        <v>2321</v>
      </c>
      <c r="D472" s="7">
        <v>5169</v>
      </c>
      <c r="E472" s="19">
        <v>2321000000001</v>
      </c>
      <c r="F472" s="8" t="s">
        <v>298</v>
      </c>
      <c r="G472" s="9">
        <v>2060</v>
      </c>
    </row>
    <row r="473" spans="1:7" ht="12.75" outlineLevel="2">
      <c r="A473" s="7">
        <v>1100</v>
      </c>
      <c r="B473" s="6" t="s">
        <v>295</v>
      </c>
      <c r="C473" s="7">
        <v>2321</v>
      </c>
      <c r="D473" s="7">
        <v>5171</v>
      </c>
      <c r="E473" s="19">
        <v>2321000000001</v>
      </c>
      <c r="F473" s="8" t="s">
        <v>152</v>
      </c>
      <c r="G473" s="9">
        <v>965</v>
      </c>
    </row>
    <row r="474" spans="1:7" ht="12.75" outlineLevel="2">
      <c r="A474" s="7">
        <v>1100</v>
      </c>
      <c r="B474" s="6" t="s">
        <v>295</v>
      </c>
      <c r="C474" s="7">
        <v>2321</v>
      </c>
      <c r="D474" s="7">
        <v>5362</v>
      </c>
      <c r="E474" s="19">
        <v>2321000000001</v>
      </c>
      <c r="F474" s="8" t="s">
        <v>299</v>
      </c>
      <c r="G474" s="9">
        <v>42</v>
      </c>
    </row>
    <row r="475" spans="1:7" ht="12.75" outlineLevel="2">
      <c r="A475" s="7">
        <v>1100</v>
      </c>
      <c r="B475" s="6" t="s">
        <v>295</v>
      </c>
      <c r="C475" s="7">
        <v>2321</v>
      </c>
      <c r="D475" s="7">
        <v>5901</v>
      </c>
      <c r="E475" s="19">
        <v>2321000000001</v>
      </c>
      <c r="F475" s="8" t="s">
        <v>300</v>
      </c>
      <c r="G475" s="9">
        <v>0</v>
      </c>
    </row>
    <row r="476" spans="1:7" ht="12.75" outlineLevel="2">
      <c r="A476" s="7">
        <v>1100</v>
      </c>
      <c r="B476" s="6" t="s">
        <v>301</v>
      </c>
      <c r="C476" s="7">
        <v>2321</v>
      </c>
      <c r="D476" s="7">
        <v>6121</v>
      </c>
      <c r="E476" s="19">
        <v>875</v>
      </c>
      <c r="F476" s="8" t="s">
        <v>302</v>
      </c>
      <c r="G476" s="9">
        <v>55</v>
      </c>
    </row>
    <row r="477" spans="1:7" ht="13.5" outlineLevel="2" thickBot="1">
      <c r="A477" s="7">
        <v>1100</v>
      </c>
      <c r="B477" s="6" t="s">
        <v>303</v>
      </c>
      <c r="C477" s="7">
        <v>2321</v>
      </c>
      <c r="D477" s="7">
        <v>6121</v>
      </c>
      <c r="E477" s="19">
        <v>2321000000002</v>
      </c>
      <c r="F477" s="8" t="s">
        <v>304</v>
      </c>
      <c r="G477" s="9">
        <v>100</v>
      </c>
    </row>
    <row r="478" spans="1:7" ht="12.75" outlineLevel="1">
      <c r="A478" s="13"/>
      <c r="B478" s="14" t="s">
        <v>19</v>
      </c>
      <c r="C478" s="15">
        <v>2321</v>
      </c>
      <c r="D478" s="16"/>
      <c r="E478" s="20"/>
      <c r="F478" s="17" t="s">
        <v>626</v>
      </c>
      <c r="G478" s="18">
        <f>SUM(G464:G477)</f>
        <v>6577.8</v>
      </c>
    </row>
    <row r="479" ht="12.75" outlineLevel="1">
      <c r="E479" s="21"/>
    </row>
    <row r="480" spans="1:7" ht="12.75" outlineLevel="2">
      <c r="A480" s="7">
        <v>1100</v>
      </c>
      <c r="B480" s="6" t="s">
        <v>305</v>
      </c>
      <c r="C480" s="7">
        <v>3113</v>
      </c>
      <c r="D480" s="7">
        <v>6121</v>
      </c>
      <c r="E480" s="19">
        <v>919</v>
      </c>
      <c r="F480" s="8" t="s">
        <v>306</v>
      </c>
      <c r="G480" s="9">
        <v>14000</v>
      </c>
    </row>
    <row r="481" spans="1:7" ht="12.75" outlineLevel="2">
      <c r="A481" s="7">
        <v>1100</v>
      </c>
      <c r="B481" s="6" t="s">
        <v>305</v>
      </c>
      <c r="C481" s="7">
        <v>3113</v>
      </c>
      <c r="D481" s="7">
        <v>6121</v>
      </c>
      <c r="E481" s="19">
        <v>919</v>
      </c>
      <c r="F481" s="8" t="s">
        <v>307</v>
      </c>
      <c r="G481" s="9">
        <v>200</v>
      </c>
    </row>
    <row r="482" spans="1:7" ht="12.75" outlineLevel="2">
      <c r="A482" s="7">
        <v>1100</v>
      </c>
      <c r="B482" s="6" t="s">
        <v>308</v>
      </c>
      <c r="C482" s="7">
        <v>3113</v>
      </c>
      <c r="D482" s="7">
        <v>6121</v>
      </c>
      <c r="E482" s="19">
        <v>942</v>
      </c>
      <c r="F482" s="8" t="s">
        <v>308</v>
      </c>
      <c r="G482" s="9">
        <v>500</v>
      </c>
    </row>
    <row r="483" spans="1:7" ht="12.75" outlineLevel="2">
      <c r="A483" s="7">
        <v>1100</v>
      </c>
      <c r="B483" s="6" t="s">
        <v>309</v>
      </c>
      <c r="C483" s="7">
        <v>3113</v>
      </c>
      <c r="D483" s="7">
        <v>6121</v>
      </c>
      <c r="E483" s="19">
        <v>953</v>
      </c>
      <c r="F483" s="8" t="s">
        <v>309</v>
      </c>
      <c r="G483" s="9">
        <v>4500</v>
      </c>
    </row>
    <row r="484" spans="1:7" ht="12.75" outlineLevel="2">
      <c r="A484" s="7">
        <v>1100</v>
      </c>
      <c r="B484" s="6" t="s">
        <v>310</v>
      </c>
      <c r="C484" s="7">
        <v>3113</v>
      </c>
      <c r="D484" s="7">
        <v>6121</v>
      </c>
      <c r="E484" s="19">
        <v>3113000000002</v>
      </c>
      <c r="F484" s="8" t="s">
        <v>310</v>
      </c>
      <c r="G484" s="9">
        <v>600</v>
      </c>
    </row>
    <row r="485" spans="1:7" ht="12.75" outlineLevel="2">
      <c r="A485" s="7">
        <v>1100</v>
      </c>
      <c r="B485" s="6" t="s">
        <v>311</v>
      </c>
      <c r="C485" s="7">
        <v>3113</v>
      </c>
      <c r="D485" s="7">
        <v>6901</v>
      </c>
      <c r="E485" s="19">
        <v>959</v>
      </c>
      <c r="F485" s="8" t="s">
        <v>311</v>
      </c>
      <c r="G485" s="9">
        <v>0</v>
      </c>
    </row>
    <row r="486" spans="1:7" ht="13.5" outlineLevel="2" thickBot="1">
      <c r="A486" s="7">
        <v>1100</v>
      </c>
      <c r="B486" s="6" t="s">
        <v>312</v>
      </c>
      <c r="C486" s="7">
        <v>3113</v>
      </c>
      <c r="D486" s="7">
        <v>6901</v>
      </c>
      <c r="E486" s="19">
        <v>3113000000002</v>
      </c>
      <c r="F486" s="8" t="s">
        <v>313</v>
      </c>
      <c r="G486" s="9">
        <v>0</v>
      </c>
    </row>
    <row r="487" spans="1:7" ht="12.75" outlineLevel="1">
      <c r="A487" s="13"/>
      <c r="B487" s="14" t="s">
        <v>19</v>
      </c>
      <c r="C487" s="15">
        <v>3113</v>
      </c>
      <c r="D487" s="16"/>
      <c r="E487" s="20"/>
      <c r="F487" s="17" t="s">
        <v>627</v>
      </c>
      <c r="G487" s="18">
        <f>SUM(G480:G486)</f>
        <v>19800</v>
      </c>
    </row>
    <row r="488" ht="12.75" outlineLevel="1">
      <c r="E488" s="21"/>
    </row>
    <row r="489" spans="1:7" ht="12.75" outlineLevel="2">
      <c r="A489" s="7">
        <v>1100</v>
      </c>
      <c r="B489" s="6" t="s">
        <v>314</v>
      </c>
      <c r="C489" s="7">
        <v>3612</v>
      </c>
      <c r="D489" s="7">
        <v>5021</v>
      </c>
      <c r="E489" s="19">
        <v>3612000000001</v>
      </c>
      <c r="F489" s="8" t="s">
        <v>143</v>
      </c>
      <c r="G489" s="9">
        <v>15</v>
      </c>
    </row>
    <row r="490" spans="1:7" ht="12.75" outlineLevel="2">
      <c r="A490" s="7">
        <v>1100</v>
      </c>
      <c r="B490" s="6" t="s">
        <v>314</v>
      </c>
      <c r="C490" s="7">
        <v>3612</v>
      </c>
      <c r="D490" s="7">
        <v>5132</v>
      </c>
      <c r="E490" s="19">
        <v>3612000000001</v>
      </c>
      <c r="F490" s="8" t="s">
        <v>283</v>
      </c>
      <c r="G490" s="9">
        <v>2</v>
      </c>
    </row>
    <row r="491" spans="1:7" ht="12.75" outlineLevel="2">
      <c r="A491" s="7">
        <v>1100</v>
      </c>
      <c r="B491" s="6" t="s">
        <v>314</v>
      </c>
      <c r="C491" s="7">
        <v>3612</v>
      </c>
      <c r="D491" s="7">
        <v>5134</v>
      </c>
      <c r="E491" s="19">
        <v>3612000000001</v>
      </c>
      <c r="F491" s="8" t="s">
        <v>315</v>
      </c>
      <c r="G491" s="9">
        <v>1</v>
      </c>
    </row>
    <row r="492" spans="1:7" ht="12.75" outlineLevel="2">
      <c r="A492" s="7">
        <v>1100</v>
      </c>
      <c r="B492" s="6" t="s">
        <v>314</v>
      </c>
      <c r="C492" s="7">
        <v>3612</v>
      </c>
      <c r="D492" s="7">
        <v>5139</v>
      </c>
      <c r="E492" s="19">
        <v>3612000000001</v>
      </c>
      <c r="F492" s="8" t="s">
        <v>147</v>
      </c>
      <c r="G492" s="9">
        <v>2</v>
      </c>
    </row>
    <row r="493" spans="1:7" ht="12.75" outlineLevel="2">
      <c r="A493" s="7">
        <v>1100</v>
      </c>
      <c r="B493" s="6" t="s">
        <v>314</v>
      </c>
      <c r="C493" s="7">
        <v>3612</v>
      </c>
      <c r="D493" s="7">
        <v>5151</v>
      </c>
      <c r="E493" s="19">
        <v>3612000000001</v>
      </c>
      <c r="F493" s="8" t="s">
        <v>148</v>
      </c>
      <c r="G493" s="9">
        <v>70</v>
      </c>
    </row>
    <row r="494" spans="1:7" ht="12.75" outlineLevel="2">
      <c r="A494" s="7">
        <v>1100</v>
      </c>
      <c r="B494" s="6" t="s">
        <v>314</v>
      </c>
      <c r="C494" s="7">
        <v>3612</v>
      </c>
      <c r="D494" s="7">
        <v>5154</v>
      </c>
      <c r="E494" s="19">
        <v>3612000000001</v>
      </c>
      <c r="F494" s="8" t="s">
        <v>149</v>
      </c>
      <c r="G494" s="9">
        <v>15</v>
      </c>
    </row>
    <row r="495" spans="1:7" ht="12.75" outlineLevel="2">
      <c r="A495" s="7">
        <v>1100</v>
      </c>
      <c r="B495" s="6" t="s">
        <v>314</v>
      </c>
      <c r="C495" s="7">
        <v>3612</v>
      </c>
      <c r="D495" s="7">
        <v>5166</v>
      </c>
      <c r="E495" s="19">
        <v>3612000000001</v>
      </c>
      <c r="F495" s="8" t="s">
        <v>316</v>
      </c>
      <c r="G495" s="9">
        <v>5</v>
      </c>
    </row>
    <row r="496" spans="1:7" ht="12.75" outlineLevel="2">
      <c r="A496" s="7">
        <v>1100</v>
      </c>
      <c r="B496" s="6" t="s">
        <v>314</v>
      </c>
      <c r="C496" s="7">
        <v>3612</v>
      </c>
      <c r="D496" s="7">
        <v>5169</v>
      </c>
      <c r="E496" s="19">
        <v>3612000000001</v>
      </c>
      <c r="F496" s="8" t="s">
        <v>151</v>
      </c>
      <c r="G496" s="9">
        <v>26</v>
      </c>
    </row>
    <row r="497" spans="1:7" ht="12.75" outlineLevel="2">
      <c r="A497" s="7">
        <v>1100</v>
      </c>
      <c r="B497" s="6" t="s">
        <v>314</v>
      </c>
      <c r="C497" s="7">
        <v>3612</v>
      </c>
      <c r="D497" s="7">
        <v>5171</v>
      </c>
      <c r="E497" s="19">
        <v>3612000000001</v>
      </c>
      <c r="F497" s="8" t="s">
        <v>152</v>
      </c>
      <c r="G497" s="9">
        <v>80</v>
      </c>
    </row>
    <row r="498" spans="1:7" ht="13.5" outlineLevel="2" thickBot="1">
      <c r="A498" s="7">
        <v>1100</v>
      </c>
      <c r="B498" s="6" t="s">
        <v>314</v>
      </c>
      <c r="C498" s="7">
        <v>3612</v>
      </c>
      <c r="D498" s="7">
        <v>5909</v>
      </c>
      <c r="E498" s="19">
        <v>3612000000001</v>
      </c>
      <c r="F498" s="8" t="s">
        <v>317</v>
      </c>
      <c r="G498" s="9">
        <v>5</v>
      </c>
    </row>
    <row r="499" spans="1:7" ht="12.75" outlineLevel="1">
      <c r="A499" s="13"/>
      <c r="B499" s="14" t="s">
        <v>19</v>
      </c>
      <c r="C499" s="15">
        <v>3612</v>
      </c>
      <c r="D499" s="16"/>
      <c r="E499" s="20"/>
      <c r="F499" s="17" t="s">
        <v>628</v>
      </c>
      <c r="G499" s="18">
        <f>SUM(G489:G498)</f>
        <v>221</v>
      </c>
    </row>
    <row r="500" ht="12.75" outlineLevel="1">
      <c r="E500" s="21"/>
    </row>
    <row r="501" spans="1:7" ht="12.75" outlineLevel="2">
      <c r="A501" s="7">
        <v>1100</v>
      </c>
      <c r="B501" s="6" t="s">
        <v>318</v>
      </c>
      <c r="C501" s="7">
        <v>3613</v>
      </c>
      <c r="D501" s="7">
        <v>5153</v>
      </c>
      <c r="E501" s="19">
        <v>3613000000001</v>
      </c>
      <c r="F501" s="8" t="s">
        <v>319</v>
      </c>
      <c r="G501" s="9">
        <v>37</v>
      </c>
    </row>
    <row r="502" spans="1:7" ht="12.75" outlineLevel="2">
      <c r="A502" s="7">
        <v>1100</v>
      </c>
      <c r="B502" s="6" t="s">
        <v>318</v>
      </c>
      <c r="C502" s="7">
        <v>3613</v>
      </c>
      <c r="D502" s="7">
        <v>5154</v>
      </c>
      <c r="E502" s="19">
        <v>3613000000001</v>
      </c>
      <c r="F502" s="8" t="s">
        <v>149</v>
      </c>
      <c r="G502" s="9">
        <v>30</v>
      </c>
    </row>
    <row r="503" spans="1:7" ht="12.75" outlineLevel="2">
      <c r="A503" s="7">
        <v>1100</v>
      </c>
      <c r="B503" s="6" t="s">
        <v>318</v>
      </c>
      <c r="C503" s="7">
        <v>3613</v>
      </c>
      <c r="D503" s="7">
        <v>5166</v>
      </c>
      <c r="E503" s="19">
        <v>3613000000001</v>
      </c>
      <c r="F503" s="8" t="s">
        <v>316</v>
      </c>
      <c r="G503" s="9">
        <v>5</v>
      </c>
    </row>
    <row r="504" spans="1:7" ht="12.75" outlineLevel="2">
      <c r="A504" s="7">
        <v>1100</v>
      </c>
      <c r="B504" s="6" t="s">
        <v>318</v>
      </c>
      <c r="C504" s="7">
        <v>3613</v>
      </c>
      <c r="D504" s="7">
        <v>5169</v>
      </c>
      <c r="E504" s="19">
        <v>3613000000001</v>
      </c>
      <c r="F504" s="8" t="s">
        <v>151</v>
      </c>
      <c r="G504" s="9">
        <v>20</v>
      </c>
    </row>
    <row r="505" spans="1:7" ht="12.75" outlineLevel="2">
      <c r="A505" s="7">
        <v>1100</v>
      </c>
      <c r="B505" s="6" t="s">
        <v>318</v>
      </c>
      <c r="C505" s="7">
        <v>3613</v>
      </c>
      <c r="D505" s="7">
        <v>5171</v>
      </c>
      <c r="E505" s="19">
        <v>3613000000001</v>
      </c>
      <c r="F505" s="8" t="s">
        <v>152</v>
      </c>
      <c r="G505" s="9">
        <v>15</v>
      </c>
    </row>
    <row r="506" spans="1:7" ht="13.5" outlineLevel="2" thickBot="1">
      <c r="A506" s="7">
        <v>1100</v>
      </c>
      <c r="B506" s="6" t="s">
        <v>318</v>
      </c>
      <c r="C506" s="7">
        <v>3613</v>
      </c>
      <c r="D506" s="7">
        <v>5901</v>
      </c>
      <c r="E506" s="19">
        <v>3613000000001</v>
      </c>
      <c r="F506" s="8" t="s">
        <v>320</v>
      </c>
      <c r="G506" s="9">
        <v>25</v>
      </c>
    </row>
    <row r="507" spans="1:7" ht="12.75" outlineLevel="1">
      <c r="A507" s="13"/>
      <c r="B507" s="14" t="s">
        <v>19</v>
      </c>
      <c r="C507" s="15">
        <v>3613</v>
      </c>
      <c r="D507" s="16"/>
      <c r="E507" s="20"/>
      <c r="F507" s="17" t="s">
        <v>629</v>
      </c>
      <c r="G507" s="18">
        <f>SUM(G501:G506)</f>
        <v>132</v>
      </c>
    </row>
    <row r="508" ht="12.75" outlineLevel="1">
      <c r="E508" s="21"/>
    </row>
    <row r="509" spans="1:7" ht="12.75" outlineLevel="2">
      <c r="A509" s="7">
        <v>1100</v>
      </c>
      <c r="B509" s="6" t="s">
        <v>321</v>
      </c>
      <c r="C509" s="7">
        <v>3631</v>
      </c>
      <c r="D509" s="7">
        <v>5139</v>
      </c>
      <c r="E509" s="19">
        <v>3631000000001</v>
      </c>
      <c r="F509" s="8" t="s">
        <v>12</v>
      </c>
      <c r="G509" s="9">
        <v>150</v>
      </c>
    </row>
    <row r="510" spans="1:7" ht="12.75" outlineLevel="2">
      <c r="A510" s="7">
        <v>1100</v>
      </c>
      <c r="B510" s="6" t="s">
        <v>321</v>
      </c>
      <c r="C510" s="7">
        <v>3631</v>
      </c>
      <c r="D510" s="7">
        <v>5139</v>
      </c>
      <c r="E510" s="19">
        <v>3631000000001</v>
      </c>
      <c r="F510" s="8" t="s">
        <v>60</v>
      </c>
      <c r="G510" s="9">
        <v>0</v>
      </c>
    </row>
    <row r="511" spans="1:7" ht="12.75" outlineLevel="2">
      <c r="A511" s="7">
        <v>1100</v>
      </c>
      <c r="B511" s="6" t="s">
        <v>321</v>
      </c>
      <c r="C511" s="7">
        <v>3631</v>
      </c>
      <c r="D511" s="7">
        <v>5154</v>
      </c>
      <c r="E511" s="19">
        <v>3631000000001</v>
      </c>
      <c r="F511" s="8" t="s">
        <v>89</v>
      </c>
      <c r="G511" s="9">
        <v>700</v>
      </c>
    </row>
    <row r="512" spans="1:7" ht="12.75" outlineLevel="2">
      <c r="A512" s="7">
        <v>1100</v>
      </c>
      <c r="B512" s="6" t="s">
        <v>321</v>
      </c>
      <c r="C512" s="7">
        <v>3631</v>
      </c>
      <c r="D512" s="7">
        <v>5169</v>
      </c>
      <c r="E512" s="19">
        <v>3631000000001</v>
      </c>
      <c r="F512" s="8" t="s">
        <v>322</v>
      </c>
      <c r="G512" s="9">
        <v>700</v>
      </c>
    </row>
    <row r="513" spans="1:7" ht="12.75" outlineLevel="2">
      <c r="A513" s="7">
        <v>1100</v>
      </c>
      <c r="B513" s="6" t="s">
        <v>321</v>
      </c>
      <c r="C513" s="7">
        <v>3631</v>
      </c>
      <c r="D513" s="7">
        <v>5171</v>
      </c>
      <c r="E513" s="19">
        <v>3631000000001</v>
      </c>
      <c r="F513" s="8" t="s">
        <v>94</v>
      </c>
      <c r="G513" s="9">
        <v>150</v>
      </c>
    </row>
    <row r="514" spans="1:7" ht="12.75" outlineLevel="2">
      <c r="A514" s="7">
        <v>1100</v>
      </c>
      <c r="B514" s="6" t="s">
        <v>323</v>
      </c>
      <c r="C514" s="7">
        <v>3631</v>
      </c>
      <c r="D514" s="7">
        <v>6121</v>
      </c>
      <c r="E514" s="19">
        <v>3631000000002</v>
      </c>
      <c r="F514" s="8" t="s">
        <v>324</v>
      </c>
      <c r="G514" s="9">
        <v>150</v>
      </c>
    </row>
    <row r="515" spans="1:7" ht="12.75" outlineLevel="2">
      <c r="A515" s="7">
        <v>1100</v>
      </c>
      <c r="B515" s="6" t="s">
        <v>323</v>
      </c>
      <c r="C515" s="7">
        <v>3631</v>
      </c>
      <c r="D515" s="7">
        <v>6121</v>
      </c>
      <c r="E515" s="19">
        <v>3631000000002</v>
      </c>
      <c r="F515" s="8" t="s">
        <v>325</v>
      </c>
      <c r="G515" s="9">
        <v>380</v>
      </c>
    </row>
    <row r="516" spans="1:7" ht="12.75" outlineLevel="2">
      <c r="A516" s="7">
        <v>1100</v>
      </c>
      <c r="B516" s="6" t="s">
        <v>326</v>
      </c>
      <c r="C516" s="7">
        <v>3631</v>
      </c>
      <c r="D516" s="7">
        <v>6121</v>
      </c>
      <c r="E516" s="19">
        <v>3631000000002</v>
      </c>
      <c r="F516" s="8" t="s">
        <v>326</v>
      </c>
      <c r="G516" s="9">
        <v>380</v>
      </c>
    </row>
    <row r="517" spans="1:7" ht="12.75" outlineLevel="2">
      <c r="A517" s="7">
        <v>1100</v>
      </c>
      <c r="B517" s="6" t="s">
        <v>327</v>
      </c>
      <c r="C517" s="7">
        <v>3631</v>
      </c>
      <c r="D517" s="7">
        <v>6121</v>
      </c>
      <c r="E517" s="19">
        <v>3631000000002</v>
      </c>
      <c r="F517" s="8" t="s">
        <v>327</v>
      </c>
      <c r="G517" s="9">
        <v>120</v>
      </c>
    </row>
    <row r="518" spans="1:7" ht="12.75" outlineLevel="2">
      <c r="A518" s="7">
        <v>1100</v>
      </c>
      <c r="B518" s="6" t="s">
        <v>328</v>
      </c>
      <c r="C518" s="7">
        <v>3631</v>
      </c>
      <c r="D518" s="7">
        <v>6121</v>
      </c>
      <c r="E518" s="19">
        <v>3631000000002</v>
      </c>
      <c r="F518" s="8" t="s">
        <v>328</v>
      </c>
      <c r="G518" s="9">
        <v>230</v>
      </c>
    </row>
    <row r="519" spans="1:7" ht="12.75" outlineLevel="2">
      <c r="A519" s="7">
        <v>1100</v>
      </c>
      <c r="B519" s="6" t="s">
        <v>323</v>
      </c>
      <c r="C519" s="7">
        <v>3631</v>
      </c>
      <c r="D519" s="7">
        <v>6121</v>
      </c>
      <c r="E519" s="19">
        <v>3631000000002</v>
      </c>
      <c r="F519" s="8" t="s">
        <v>329</v>
      </c>
      <c r="G519" s="9">
        <v>420</v>
      </c>
    </row>
    <row r="520" spans="1:7" ht="13.5" outlineLevel="2" thickBot="1">
      <c r="A520" s="7">
        <v>1100</v>
      </c>
      <c r="B520" s="6" t="s">
        <v>323</v>
      </c>
      <c r="C520" s="7">
        <v>3631</v>
      </c>
      <c r="D520" s="7">
        <v>6121</v>
      </c>
      <c r="E520" s="19">
        <v>3631000000002</v>
      </c>
      <c r="F520" s="8" t="s">
        <v>330</v>
      </c>
      <c r="G520" s="9">
        <v>420</v>
      </c>
    </row>
    <row r="521" spans="1:7" ht="12.75" outlineLevel="1">
      <c r="A521" s="13"/>
      <c r="B521" s="14" t="s">
        <v>19</v>
      </c>
      <c r="C521" s="15">
        <v>3631</v>
      </c>
      <c r="D521" s="16"/>
      <c r="E521" s="20"/>
      <c r="F521" s="17" t="s">
        <v>630</v>
      </c>
      <c r="G521" s="18">
        <f>SUM(G509:G520)</f>
        <v>3800</v>
      </c>
    </row>
    <row r="522" ht="12.75" outlineLevel="1">
      <c r="E522" s="21"/>
    </row>
    <row r="523" spans="1:7" ht="13.5" outlineLevel="2" thickBot="1">
      <c r="A523" s="7">
        <v>1100</v>
      </c>
      <c r="B523" s="6" t="s">
        <v>331</v>
      </c>
      <c r="C523" s="7">
        <v>3633</v>
      </c>
      <c r="D523" s="7">
        <v>5171</v>
      </c>
      <c r="E523" s="19">
        <v>3633000000001</v>
      </c>
      <c r="F523" s="8" t="s">
        <v>94</v>
      </c>
      <c r="G523" s="9">
        <v>30</v>
      </c>
    </row>
    <row r="524" spans="1:7" ht="12.75" outlineLevel="1">
      <c r="A524" s="13"/>
      <c r="B524" s="14" t="s">
        <v>19</v>
      </c>
      <c r="C524" s="15">
        <v>3633</v>
      </c>
      <c r="D524" s="16"/>
      <c r="E524" s="20"/>
      <c r="F524" s="17" t="s">
        <v>631</v>
      </c>
      <c r="G524" s="18">
        <f>SUM(G523)</f>
        <v>30</v>
      </c>
    </row>
    <row r="525" ht="12.75" outlineLevel="1">
      <c r="E525" s="21"/>
    </row>
    <row r="526" spans="1:7" ht="12.75" outlineLevel="2">
      <c r="A526" s="7">
        <v>1100</v>
      </c>
      <c r="B526" s="6" t="s">
        <v>332</v>
      </c>
      <c r="C526" s="7">
        <v>3636</v>
      </c>
      <c r="D526" s="7">
        <v>5164</v>
      </c>
      <c r="E526" s="19">
        <v>3636000000001</v>
      </c>
      <c r="F526" s="8" t="s">
        <v>333</v>
      </c>
      <c r="G526" s="9">
        <v>143.04</v>
      </c>
    </row>
    <row r="527" spans="1:7" ht="12.75" outlineLevel="2">
      <c r="A527" s="7">
        <v>1100</v>
      </c>
      <c r="B527" s="6" t="s">
        <v>332</v>
      </c>
      <c r="C527" s="7">
        <v>3636</v>
      </c>
      <c r="D527" s="7">
        <v>5166</v>
      </c>
      <c r="E527" s="19">
        <v>3636000000001</v>
      </c>
      <c r="F527" s="8" t="s">
        <v>334</v>
      </c>
      <c r="G527" s="9">
        <v>150</v>
      </c>
    </row>
    <row r="528" spans="1:7" ht="12.75" outlineLevel="2">
      <c r="A528" s="7">
        <v>1100</v>
      </c>
      <c r="B528" s="6" t="s">
        <v>332</v>
      </c>
      <c r="C528" s="7">
        <v>3636</v>
      </c>
      <c r="D528" s="7">
        <v>5169</v>
      </c>
      <c r="E528" s="19">
        <v>3636000000001</v>
      </c>
      <c r="F528" s="8" t="s">
        <v>151</v>
      </c>
      <c r="G528" s="9">
        <f>150+1091.59</f>
        <v>1241.59</v>
      </c>
    </row>
    <row r="529" spans="1:7" ht="12.75" outlineLevel="2">
      <c r="A529" s="7">
        <v>1100</v>
      </c>
      <c r="B529" s="6" t="s">
        <v>332</v>
      </c>
      <c r="C529" s="7">
        <v>3636</v>
      </c>
      <c r="D529" s="7">
        <v>5229</v>
      </c>
      <c r="E529" s="19">
        <v>3636000000001</v>
      </c>
      <c r="F529" s="8" t="s">
        <v>335</v>
      </c>
      <c r="G529" s="9">
        <v>25.5</v>
      </c>
    </row>
    <row r="530" spans="1:7" ht="12.75" outlineLevel="2">
      <c r="A530" s="7">
        <v>1100</v>
      </c>
      <c r="B530" s="6" t="s">
        <v>332</v>
      </c>
      <c r="C530" s="7">
        <v>3636</v>
      </c>
      <c r="D530" s="7">
        <v>5329</v>
      </c>
      <c r="E530" s="19">
        <v>3636000000001</v>
      </c>
      <c r="F530" s="8" t="s">
        <v>336</v>
      </c>
      <c r="G530" s="9">
        <v>75</v>
      </c>
    </row>
    <row r="531" spans="1:7" ht="12.75" outlineLevel="2">
      <c r="A531" s="7">
        <v>1100</v>
      </c>
      <c r="B531" s="6" t="s">
        <v>332</v>
      </c>
      <c r="C531" s="7">
        <v>3636</v>
      </c>
      <c r="D531" s="7">
        <v>5361</v>
      </c>
      <c r="E531" s="19">
        <v>3636000000001</v>
      </c>
      <c r="F531" s="8" t="s">
        <v>108</v>
      </c>
      <c r="G531" s="9">
        <v>50</v>
      </c>
    </row>
    <row r="532" spans="1:7" ht="12.75" outlineLevel="2">
      <c r="A532" s="7">
        <v>1100</v>
      </c>
      <c r="B532" s="6" t="s">
        <v>332</v>
      </c>
      <c r="C532" s="7">
        <v>3636</v>
      </c>
      <c r="D532" s="7">
        <v>5362</v>
      </c>
      <c r="E532" s="19">
        <v>3636000000001</v>
      </c>
      <c r="F532" s="8" t="s">
        <v>337</v>
      </c>
      <c r="G532" s="9">
        <f>1185.5+528.8</f>
        <v>1714.3</v>
      </c>
    </row>
    <row r="533" spans="1:7" ht="12.75" outlineLevel="2">
      <c r="A533" s="7">
        <v>1100</v>
      </c>
      <c r="B533" s="6" t="s">
        <v>332</v>
      </c>
      <c r="C533" s="7">
        <v>3636</v>
      </c>
      <c r="D533" s="7">
        <v>5901</v>
      </c>
      <c r="E533" s="19">
        <v>3636000000001</v>
      </c>
      <c r="F533" s="8" t="s">
        <v>338</v>
      </c>
      <c r="G533" s="9">
        <v>0</v>
      </c>
    </row>
    <row r="534" spans="1:7" ht="12.75" outlineLevel="2">
      <c r="A534" s="7">
        <v>1100</v>
      </c>
      <c r="B534" s="6" t="s">
        <v>339</v>
      </c>
      <c r="C534" s="7">
        <v>3636</v>
      </c>
      <c r="D534" s="7">
        <v>6130</v>
      </c>
      <c r="E534" s="19">
        <v>3636000000002</v>
      </c>
      <c r="F534" s="8" t="s">
        <v>340</v>
      </c>
      <c r="G534" s="9">
        <v>300</v>
      </c>
    </row>
    <row r="535" spans="1:7" ht="13.5" outlineLevel="2" thickBot="1">
      <c r="A535" s="7">
        <v>1100</v>
      </c>
      <c r="B535" s="6" t="s">
        <v>339</v>
      </c>
      <c r="C535" s="7">
        <v>3636</v>
      </c>
      <c r="D535" s="7">
        <v>6130</v>
      </c>
      <c r="E535" s="19">
        <v>3636000000002</v>
      </c>
      <c r="F535" s="8" t="s">
        <v>341</v>
      </c>
      <c r="G535" s="9">
        <v>15000</v>
      </c>
    </row>
    <row r="536" spans="1:7" ht="12.75" outlineLevel="1">
      <c r="A536" s="13"/>
      <c r="B536" s="14" t="s">
        <v>19</v>
      </c>
      <c r="C536" s="15">
        <v>3636</v>
      </c>
      <c r="D536" s="16"/>
      <c r="E536" s="20"/>
      <c r="F536" s="17" t="s">
        <v>632</v>
      </c>
      <c r="G536" s="18">
        <f>SUM(G526:G535)</f>
        <v>18699.43</v>
      </c>
    </row>
    <row r="537" ht="12.75" outlineLevel="1">
      <c r="E537" s="21"/>
    </row>
    <row r="538" spans="1:7" ht="12.75" outlineLevel="2">
      <c r="A538" s="7">
        <v>1100</v>
      </c>
      <c r="B538" s="6" t="s">
        <v>342</v>
      </c>
      <c r="C538" s="7">
        <v>6171</v>
      </c>
      <c r="D538" s="7">
        <v>5011</v>
      </c>
      <c r="E538" s="19">
        <v>6171110000001</v>
      </c>
      <c r="F538" s="8" t="s">
        <v>67</v>
      </c>
      <c r="G538" s="9">
        <v>2629</v>
      </c>
    </row>
    <row r="539" spans="1:7" ht="12.75" outlineLevel="2">
      <c r="A539" s="7">
        <v>1100</v>
      </c>
      <c r="B539" s="6" t="s">
        <v>342</v>
      </c>
      <c r="C539" s="7">
        <v>6171</v>
      </c>
      <c r="D539" s="7">
        <v>5021</v>
      </c>
      <c r="E539" s="19">
        <v>6171110000001</v>
      </c>
      <c r="F539" s="8" t="s">
        <v>68</v>
      </c>
      <c r="G539" s="9">
        <v>51</v>
      </c>
    </row>
    <row r="540" spans="1:7" ht="12.75" outlineLevel="2">
      <c r="A540" s="7">
        <v>1100</v>
      </c>
      <c r="B540" s="6" t="s">
        <v>342</v>
      </c>
      <c r="C540" s="7">
        <v>6171</v>
      </c>
      <c r="D540" s="7">
        <v>5031</v>
      </c>
      <c r="E540" s="19">
        <v>6171110000001</v>
      </c>
      <c r="F540" s="8" t="s">
        <v>116</v>
      </c>
      <c r="G540" s="9">
        <v>657.3</v>
      </c>
    </row>
    <row r="541" spans="1:7" ht="12.75" outlineLevel="2">
      <c r="A541" s="7">
        <v>1100</v>
      </c>
      <c r="B541" s="6" t="s">
        <v>342</v>
      </c>
      <c r="C541" s="7">
        <v>6171</v>
      </c>
      <c r="D541" s="7">
        <v>5032</v>
      </c>
      <c r="E541" s="19">
        <v>6171110000001</v>
      </c>
      <c r="F541" s="8" t="s">
        <v>117</v>
      </c>
      <c r="G541" s="9">
        <v>236.6</v>
      </c>
    </row>
    <row r="542" spans="1:7" ht="12.75" outlineLevel="2">
      <c r="A542" s="7">
        <v>1100</v>
      </c>
      <c r="B542" s="6" t="s">
        <v>342</v>
      </c>
      <c r="C542" s="7">
        <v>6171</v>
      </c>
      <c r="D542" s="7">
        <v>5132</v>
      </c>
      <c r="E542" s="19">
        <v>6171110000001</v>
      </c>
      <c r="F542" s="8" t="s">
        <v>81</v>
      </c>
      <c r="G542" s="9">
        <v>5</v>
      </c>
    </row>
    <row r="543" spans="1:7" ht="12.75" outlineLevel="2">
      <c r="A543" s="7">
        <v>1100</v>
      </c>
      <c r="B543" s="6" t="s">
        <v>342</v>
      </c>
      <c r="C543" s="7">
        <v>6171</v>
      </c>
      <c r="D543" s="7">
        <v>5139</v>
      </c>
      <c r="E543" s="19">
        <v>6171110000001</v>
      </c>
      <c r="F543" s="8" t="s">
        <v>12</v>
      </c>
      <c r="G543" s="9">
        <v>5</v>
      </c>
    </row>
    <row r="544" spans="1:7" ht="12.75" outlineLevel="2">
      <c r="A544" s="7">
        <v>1100</v>
      </c>
      <c r="B544" s="6" t="s">
        <v>342</v>
      </c>
      <c r="C544" s="7">
        <v>6171</v>
      </c>
      <c r="D544" s="7">
        <v>5167</v>
      </c>
      <c r="E544" s="19">
        <v>6171110000001</v>
      </c>
      <c r="F544" s="8" t="s">
        <v>83</v>
      </c>
      <c r="G544" s="9">
        <v>91.8</v>
      </c>
    </row>
    <row r="545" spans="1:7" ht="12.75" outlineLevel="2">
      <c r="A545" s="7">
        <v>1100</v>
      </c>
      <c r="B545" s="6" t="s">
        <v>342</v>
      </c>
      <c r="C545" s="7">
        <v>6171</v>
      </c>
      <c r="D545" s="7">
        <v>5169</v>
      </c>
      <c r="E545" s="19">
        <v>6171110000001</v>
      </c>
      <c r="F545" s="8" t="s">
        <v>84</v>
      </c>
      <c r="G545" s="9">
        <v>5</v>
      </c>
    </row>
    <row r="546" spans="1:7" ht="12.75" outlineLevel="2">
      <c r="A546" s="7">
        <v>1100</v>
      </c>
      <c r="B546" s="6" t="s">
        <v>342</v>
      </c>
      <c r="C546" s="7">
        <v>6171</v>
      </c>
      <c r="D546" s="7">
        <v>5171</v>
      </c>
      <c r="E546" s="19">
        <v>6171110000001</v>
      </c>
      <c r="F546" s="8" t="s">
        <v>94</v>
      </c>
      <c r="G546" s="9">
        <v>10</v>
      </c>
    </row>
    <row r="547" spans="1:7" ht="12.75" outlineLevel="2">
      <c r="A547" s="7">
        <v>1100</v>
      </c>
      <c r="B547" s="6" t="s">
        <v>342</v>
      </c>
      <c r="C547" s="7">
        <v>6171</v>
      </c>
      <c r="D547" s="7">
        <v>5173</v>
      </c>
      <c r="E547" s="19">
        <v>6171110000001</v>
      </c>
      <c r="F547" s="8" t="s">
        <v>65</v>
      </c>
      <c r="G547" s="9">
        <v>10</v>
      </c>
    </row>
    <row r="548" spans="1:7" ht="13.5" outlineLevel="2" thickBot="1">
      <c r="A548" s="7">
        <v>1100</v>
      </c>
      <c r="B548" s="6" t="s">
        <v>342</v>
      </c>
      <c r="C548" s="7">
        <v>6171</v>
      </c>
      <c r="D548" s="7">
        <v>5175</v>
      </c>
      <c r="E548" s="19">
        <v>6171110000001</v>
      </c>
      <c r="F548" s="8" t="s">
        <v>14</v>
      </c>
      <c r="G548" s="9">
        <v>5</v>
      </c>
    </row>
    <row r="549" spans="1:7" ht="12.75" outlineLevel="1">
      <c r="A549" s="13"/>
      <c r="B549" s="14" t="s">
        <v>19</v>
      </c>
      <c r="C549" s="15">
        <v>6171</v>
      </c>
      <c r="D549" s="16"/>
      <c r="E549" s="20"/>
      <c r="F549" s="17" t="s">
        <v>594</v>
      </c>
      <c r="G549" s="18">
        <f>SUM(G538:G548)</f>
        <v>3705.7000000000003</v>
      </c>
    </row>
    <row r="550" ht="12.75" outlineLevel="1">
      <c r="E550" s="21"/>
    </row>
    <row r="551" spans="1:7" ht="12.75" outlineLevel="2">
      <c r="A551" s="7">
        <v>1100</v>
      </c>
      <c r="B551" s="6" t="s">
        <v>343</v>
      </c>
      <c r="C551" s="7">
        <v>6320</v>
      </c>
      <c r="D551" s="7">
        <v>5038</v>
      </c>
      <c r="E551" s="19">
        <v>6320000000001</v>
      </c>
      <c r="F551" s="8" t="s">
        <v>344</v>
      </c>
      <c r="G551" s="9">
        <v>320</v>
      </c>
    </row>
    <row r="552" spans="1:7" ht="12.75" outlineLevel="2">
      <c r="A552" s="7">
        <v>1100</v>
      </c>
      <c r="B552" s="6" t="s">
        <v>343</v>
      </c>
      <c r="C552" s="7">
        <v>6320</v>
      </c>
      <c r="D552" s="7">
        <v>5163</v>
      </c>
      <c r="E552" s="19">
        <v>6320000000001</v>
      </c>
      <c r="F552" s="8" t="s">
        <v>345</v>
      </c>
      <c r="G552" s="9">
        <v>850</v>
      </c>
    </row>
    <row r="553" spans="1:7" ht="13.5" outlineLevel="2" thickBot="1">
      <c r="A553" s="7">
        <v>1100</v>
      </c>
      <c r="B553" s="6" t="s">
        <v>343</v>
      </c>
      <c r="C553" s="7">
        <v>6320</v>
      </c>
      <c r="D553" s="7">
        <v>5192</v>
      </c>
      <c r="E553" s="19">
        <v>6320000000001</v>
      </c>
      <c r="F553" s="8" t="s">
        <v>346</v>
      </c>
      <c r="G553" s="9">
        <v>10</v>
      </c>
    </row>
    <row r="554" spans="1:7" ht="12.75" outlineLevel="1">
      <c r="A554" s="13"/>
      <c r="B554" s="14" t="s">
        <v>19</v>
      </c>
      <c r="C554" s="15">
        <v>6320</v>
      </c>
      <c r="D554" s="16"/>
      <c r="E554" s="20"/>
      <c r="F554" s="17" t="s">
        <v>633</v>
      </c>
      <c r="G554" s="18">
        <f>SUM(G551:G553)</f>
        <v>1180</v>
      </c>
    </row>
    <row r="555" ht="12.75" outlineLevel="1">
      <c r="E555" s="21"/>
    </row>
    <row r="556" spans="1:7" ht="12.75">
      <c r="A556" s="3"/>
      <c r="B556" s="10" t="s">
        <v>347</v>
      </c>
      <c r="C556" s="4"/>
      <c r="D556" s="5"/>
      <c r="E556" s="22"/>
      <c r="F556" s="11" t="s">
        <v>594</v>
      </c>
      <c r="G556" s="12">
        <f>SUM(G554,G549,G536,G524,G521,G507,G499,G487,G478,G462,G439,G435,G428)</f>
        <v>90926.41</v>
      </c>
    </row>
    <row r="557" ht="12.75">
      <c r="E557" s="21"/>
    </row>
    <row r="558" ht="12.75">
      <c r="E558" s="21"/>
    </row>
    <row r="559" spans="1:7" ht="12.75" outlineLevel="2">
      <c r="A559" s="7">
        <v>1200</v>
      </c>
      <c r="B559" s="6" t="s">
        <v>348</v>
      </c>
      <c r="C559" s="7">
        <v>2212</v>
      </c>
      <c r="D559" s="7">
        <v>5139</v>
      </c>
      <c r="E559" s="19">
        <v>2212000000003</v>
      </c>
      <c r="F559" s="8" t="s">
        <v>12</v>
      </c>
      <c r="G559" s="9">
        <v>450</v>
      </c>
    </row>
    <row r="560" spans="1:7" ht="13.5" outlineLevel="2" thickBot="1">
      <c r="A560" s="7">
        <v>1200</v>
      </c>
      <c r="B560" s="6" t="s">
        <v>348</v>
      </c>
      <c r="C560" s="7">
        <v>2212</v>
      </c>
      <c r="D560" s="7">
        <v>5178</v>
      </c>
      <c r="E560" s="19">
        <v>2212000000003</v>
      </c>
      <c r="F560" s="8" t="s">
        <v>349</v>
      </c>
      <c r="G560" s="9">
        <v>0</v>
      </c>
    </row>
    <row r="561" spans="1:7" ht="12.75" outlineLevel="1">
      <c r="A561" s="13"/>
      <c r="B561" s="14" t="s">
        <v>19</v>
      </c>
      <c r="C561" s="15">
        <v>2212</v>
      </c>
      <c r="D561" s="16"/>
      <c r="E561" s="20"/>
      <c r="F561" s="17" t="s">
        <v>622</v>
      </c>
      <c r="G561" s="18">
        <f>SUM(G559:G560)</f>
        <v>450</v>
      </c>
    </row>
    <row r="562" ht="12.75" outlineLevel="1">
      <c r="E562" s="21"/>
    </row>
    <row r="563" spans="1:7" ht="12.75" outlineLevel="2">
      <c r="A563" s="7">
        <v>1200</v>
      </c>
      <c r="B563" s="6" t="s">
        <v>350</v>
      </c>
      <c r="C563" s="7">
        <v>2219</v>
      </c>
      <c r="D563" s="7">
        <v>5139</v>
      </c>
      <c r="E563" s="19">
        <v>2219000000003</v>
      </c>
      <c r="F563" s="8" t="s">
        <v>12</v>
      </c>
      <c r="G563" s="9">
        <v>160</v>
      </c>
    </row>
    <row r="564" spans="1:7" ht="12.75" outlineLevel="2">
      <c r="A564" s="7">
        <v>1200</v>
      </c>
      <c r="B564" s="6" t="s">
        <v>350</v>
      </c>
      <c r="C564" s="7">
        <v>2219</v>
      </c>
      <c r="D564" s="7">
        <v>5139</v>
      </c>
      <c r="E564" s="19">
        <v>2219000000003</v>
      </c>
      <c r="F564" s="8" t="s">
        <v>351</v>
      </c>
      <c r="G564" s="9">
        <v>200</v>
      </c>
    </row>
    <row r="565" spans="1:7" ht="13.5" outlineLevel="2" thickBot="1">
      <c r="A565" s="7">
        <v>1200</v>
      </c>
      <c r="B565" s="6" t="s">
        <v>350</v>
      </c>
      <c r="C565" s="7">
        <v>2219</v>
      </c>
      <c r="D565" s="7">
        <v>5171</v>
      </c>
      <c r="E565" s="19">
        <v>2219000000003</v>
      </c>
      <c r="F565" s="8" t="s">
        <v>49</v>
      </c>
      <c r="G565" s="9">
        <v>20</v>
      </c>
    </row>
    <row r="566" spans="1:7" ht="12.75" outlineLevel="1">
      <c r="A566" s="13"/>
      <c r="B566" s="14" t="s">
        <v>19</v>
      </c>
      <c r="C566" s="15">
        <v>2219</v>
      </c>
      <c r="D566" s="16"/>
      <c r="E566" s="20"/>
      <c r="F566" s="17" t="s">
        <v>623</v>
      </c>
      <c r="G566" s="18">
        <f>SUM(G563:G565)</f>
        <v>380</v>
      </c>
    </row>
    <row r="567" ht="12.75" outlineLevel="1">
      <c r="E567" s="21"/>
    </row>
    <row r="568" spans="1:7" ht="12.75" outlineLevel="2">
      <c r="A568" s="7">
        <v>1200</v>
      </c>
      <c r="B568" s="6" t="s">
        <v>352</v>
      </c>
      <c r="C568" s="7">
        <v>2229</v>
      </c>
      <c r="D568" s="7">
        <v>5139</v>
      </c>
      <c r="E568" s="19">
        <v>2229000000001</v>
      </c>
      <c r="F568" s="8" t="s">
        <v>353</v>
      </c>
      <c r="G568" s="9">
        <v>150</v>
      </c>
    </row>
    <row r="569" spans="1:7" ht="13.5" outlineLevel="2" thickBot="1">
      <c r="A569" s="7">
        <v>1200</v>
      </c>
      <c r="B569" s="6" t="s">
        <v>352</v>
      </c>
      <c r="C569" s="7">
        <v>2229</v>
      </c>
      <c r="D569" s="7">
        <v>5169</v>
      </c>
      <c r="E569" s="19">
        <v>2229000000001</v>
      </c>
      <c r="F569" s="8" t="s">
        <v>151</v>
      </c>
      <c r="G569" s="9">
        <v>20</v>
      </c>
    </row>
    <row r="570" spans="1:7" ht="12.75" outlineLevel="1">
      <c r="A570" s="13"/>
      <c r="B570" s="14" t="s">
        <v>19</v>
      </c>
      <c r="C570" s="15">
        <v>2229</v>
      </c>
      <c r="D570" s="16"/>
      <c r="E570" s="20"/>
      <c r="F570" s="17" t="s">
        <v>634</v>
      </c>
      <c r="G570" s="18">
        <f>SUM(G568:G569)</f>
        <v>170</v>
      </c>
    </row>
    <row r="571" ht="12.75" outlineLevel="1">
      <c r="E571" s="21"/>
    </row>
    <row r="572" spans="1:7" ht="12.75" outlineLevel="2">
      <c r="A572" s="7">
        <v>1200</v>
      </c>
      <c r="B572" s="6" t="s">
        <v>635</v>
      </c>
      <c r="C572" s="7">
        <v>3412</v>
      </c>
      <c r="D572" s="7">
        <v>5139</v>
      </c>
      <c r="E572" s="19">
        <v>3412000000001</v>
      </c>
      <c r="F572" s="8" t="s">
        <v>147</v>
      </c>
      <c r="G572" s="9">
        <v>110</v>
      </c>
    </row>
    <row r="573" spans="1:7" ht="12.75" outlineLevel="2">
      <c r="A573" s="7">
        <v>1200</v>
      </c>
      <c r="B573" s="6" t="s">
        <v>635</v>
      </c>
      <c r="C573" s="7">
        <v>3412</v>
      </c>
      <c r="D573" s="7">
        <v>5151</v>
      </c>
      <c r="E573" s="19">
        <v>3412000000001</v>
      </c>
      <c r="F573" s="8" t="s">
        <v>148</v>
      </c>
      <c r="G573" s="9">
        <v>6</v>
      </c>
    </row>
    <row r="574" spans="1:7" ht="12.75" outlineLevel="2">
      <c r="A574" s="7">
        <v>1200</v>
      </c>
      <c r="B574" s="6" t="s">
        <v>635</v>
      </c>
      <c r="C574" s="7">
        <v>3412</v>
      </c>
      <c r="D574" s="7">
        <v>5154</v>
      </c>
      <c r="E574" s="19">
        <v>3412000000001</v>
      </c>
      <c r="F574" s="8" t="s">
        <v>149</v>
      </c>
      <c r="G574" s="9">
        <v>25</v>
      </c>
    </row>
    <row r="575" spans="1:7" ht="12.75" outlineLevel="2">
      <c r="A575" s="7">
        <v>1200</v>
      </c>
      <c r="B575" s="6" t="s">
        <v>635</v>
      </c>
      <c r="C575" s="7">
        <v>3412</v>
      </c>
      <c r="D575" s="7">
        <v>5169</v>
      </c>
      <c r="E575" s="19">
        <v>3412000000001</v>
      </c>
      <c r="F575" s="8" t="s">
        <v>151</v>
      </c>
      <c r="G575" s="9">
        <v>40</v>
      </c>
    </row>
    <row r="576" spans="1:7" ht="13.5" outlineLevel="2" thickBot="1">
      <c r="A576" s="7">
        <v>1200</v>
      </c>
      <c r="B576" s="6" t="s">
        <v>635</v>
      </c>
      <c r="C576" s="7">
        <v>3412</v>
      </c>
      <c r="D576" s="7">
        <v>5171</v>
      </c>
      <c r="E576" s="19">
        <v>3412000000001</v>
      </c>
      <c r="F576" s="8" t="s">
        <v>152</v>
      </c>
      <c r="G576" s="9">
        <v>30</v>
      </c>
    </row>
    <row r="577" spans="1:7" ht="12.75" outlineLevel="1">
      <c r="A577" s="13"/>
      <c r="B577" s="14" t="s">
        <v>19</v>
      </c>
      <c r="C577" s="15">
        <v>3412</v>
      </c>
      <c r="D577" s="16"/>
      <c r="E577" s="20"/>
      <c r="F577" s="17" t="s">
        <v>636</v>
      </c>
      <c r="G577" s="18">
        <f>SUM(G572:G576)</f>
        <v>211</v>
      </c>
    </row>
    <row r="578" ht="12.75" outlineLevel="1">
      <c r="E578" s="21"/>
    </row>
    <row r="579" spans="1:7" ht="12.75" outlineLevel="2">
      <c r="A579" s="7">
        <v>1200</v>
      </c>
      <c r="B579" s="6" t="s">
        <v>354</v>
      </c>
      <c r="C579" s="7">
        <v>3632</v>
      </c>
      <c r="D579" s="7">
        <v>5021</v>
      </c>
      <c r="E579" s="19">
        <v>3632000000001</v>
      </c>
      <c r="F579" s="8" t="s">
        <v>355</v>
      </c>
      <c r="G579" s="9">
        <v>72</v>
      </c>
    </row>
    <row r="580" spans="1:7" ht="12.75" outlineLevel="2">
      <c r="A580" s="7">
        <v>1200</v>
      </c>
      <c r="B580" s="6" t="s">
        <v>354</v>
      </c>
      <c r="C580" s="7">
        <v>3632</v>
      </c>
      <c r="D580" s="7">
        <v>5031</v>
      </c>
      <c r="E580" s="19">
        <v>3632000000001</v>
      </c>
      <c r="F580" s="8" t="s">
        <v>8</v>
      </c>
      <c r="G580" s="9">
        <v>0</v>
      </c>
    </row>
    <row r="581" spans="1:7" ht="12.75" outlineLevel="2">
      <c r="A581" s="7">
        <v>1200</v>
      </c>
      <c r="B581" s="6" t="s">
        <v>354</v>
      </c>
      <c r="C581" s="7">
        <v>3632</v>
      </c>
      <c r="D581" s="7">
        <v>5032</v>
      </c>
      <c r="E581" s="19">
        <v>3632000000001</v>
      </c>
      <c r="F581" s="8" t="s">
        <v>9</v>
      </c>
      <c r="G581" s="9">
        <v>0</v>
      </c>
    </row>
    <row r="582" spans="1:7" ht="12.75" outlineLevel="2">
      <c r="A582" s="7">
        <v>1200</v>
      </c>
      <c r="B582" s="6" t="s">
        <v>354</v>
      </c>
      <c r="C582" s="7">
        <v>3632</v>
      </c>
      <c r="D582" s="7">
        <v>5139</v>
      </c>
      <c r="E582" s="19">
        <v>3632000000001</v>
      </c>
      <c r="F582" s="8" t="s">
        <v>12</v>
      </c>
      <c r="G582" s="9">
        <v>2</v>
      </c>
    </row>
    <row r="583" spans="1:7" ht="12.75" outlineLevel="2">
      <c r="A583" s="7">
        <v>1200</v>
      </c>
      <c r="B583" s="6" t="s">
        <v>354</v>
      </c>
      <c r="C583" s="7">
        <v>3632</v>
      </c>
      <c r="D583" s="7">
        <v>5164</v>
      </c>
      <c r="E583" s="19">
        <v>3632000000001</v>
      </c>
      <c r="F583" s="8" t="s">
        <v>356</v>
      </c>
      <c r="G583" s="9">
        <v>0</v>
      </c>
    </row>
    <row r="584" spans="1:7" ht="12.75" outlineLevel="2">
      <c r="A584" s="7">
        <v>1200</v>
      </c>
      <c r="B584" s="6" t="s">
        <v>354</v>
      </c>
      <c r="C584" s="7">
        <v>3632</v>
      </c>
      <c r="D584" s="7">
        <v>5164</v>
      </c>
      <c r="E584" s="19">
        <v>3632000000001</v>
      </c>
      <c r="F584" s="8" t="s">
        <v>357</v>
      </c>
      <c r="G584" s="9">
        <v>0.1</v>
      </c>
    </row>
    <row r="585" spans="1:7" ht="12.75" outlineLevel="2">
      <c r="A585" s="7">
        <v>1200</v>
      </c>
      <c r="B585" s="6" t="s">
        <v>354</v>
      </c>
      <c r="C585" s="7">
        <v>3632</v>
      </c>
      <c r="D585" s="7">
        <v>5169</v>
      </c>
      <c r="E585" s="19">
        <v>3632000000001</v>
      </c>
      <c r="F585" s="8" t="s">
        <v>358</v>
      </c>
      <c r="G585" s="9">
        <v>0</v>
      </c>
    </row>
    <row r="586" spans="1:7" ht="13.5" outlineLevel="2" thickBot="1">
      <c r="A586" s="7">
        <v>1200</v>
      </c>
      <c r="B586" s="6" t="s">
        <v>354</v>
      </c>
      <c r="C586" s="7">
        <v>3632</v>
      </c>
      <c r="D586" s="7">
        <v>5171</v>
      </c>
      <c r="E586" s="19">
        <v>3632000000001</v>
      </c>
      <c r="F586" s="8" t="s">
        <v>359</v>
      </c>
      <c r="G586" s="9">
        <v>30</v>
      </c>
    </row>
    <row r="587" spans="1:7" ht="12.75" outlineLevel="1">
      <c r="A587" s="13"/>
      <c r="B587" s="14" t="s">
        <v>19</v>
      </c>
      <c r="C587" s="15">
        <v>3632</v>
      </c>
      <c r="D587" s="16"/>
      <c r="E587" s="20"/>
      <c r="F587" s="17" t="s">
        <v>637</v>
      </c>
      <c r="G587" s="18">
        <f>SUM(G579:G586)</f>
        <v>104.1</v>
      </c>
    </row>
    <row r="588" ht="12.75" outlineLevel="1">
      <c r="E588" s="21"/>
    </row>
    <row r="589" spans="1:7" ht="12.75" outlineLevel="2">
      <c r="A589" s="7">
        <v>1200</v>
      </c>
      <c r="B589" s="6" t="s">
        <v>360</v>
      </c>
      <c r="C589" s="7">
        <v>3639</v>
      </c>
      <c r="D589" s="7">
        <v>5011</v>
      </c>
      <c r="E589" s="19">
        <v>3639000000001</v>
      </c>
      <c r="F589" s="8" t="s">
        <v>67</v>
      </c>
      <c r="G589" s="9">
        <v>4590</v>
      </c>
    </row>
    <row r="590" spans="1:7" ht="12.75" outlineLevel="2">
      <c r="A590" s="7">
        <v>1200</v>
      </c>
      <c r="B590" s="6" t="s">
        <v>360</v>
      </c>
      <c r="C590" s="7">
        <v>3639</v>
      </c>
      <c r="D590" s="7">
        <v>5021</v>
      </c>
      <c r="E590" s="19">
        <v>3639000000001</v>
      </c>
      <c r="F590" s="8" t="s">
        <v>361</v>
      </c>
      <c r="G590" s="9">
        <v>36</v>
      </c>
    </row>
    <row r="591" spans="1:7" ht="12.75" outlineLevel="2">
      <c r="A591" s="7">
        <v>1200</v>
      </c>
      <c r="B591" s="6" t="s">
        <v>360</v>
      </c>
      <c r="C591" s="7">
        <v>3639</v>
      </c>
      <c r="D591" s="7">
        <v>5031</v>
      </c>
      <c r="E591" s="19">
        <v>3639000000001</v>
      </c>
      <c r="F591" s="8" t="s">
        <v>116</v>
      </c>
      <c r="G591" s="9">
        <v>1147.5</v>
      </c>
    </row>
    <row r="592" spans="1:7" ht="12.75" outlineLevel="2">
      <c r="A592" s="7">
        <v>1200</v>
      </c>
      <c r="B592" s="6" t="s">
        <v>360</v>
      </c>
      <c r="C592" s="7">
        <v>3639</v>
      </c>
      <c r="D592" s="7">
        <v>5032</v>
      </c>
      <c r="E592" s="19">
        <v>3639000000001</v>
      </c>
      <c r="F592" s="8" t="s">
        <v>117</v>
      </c>
      <c r="G592" s="9">
        <v>413.1</v>
      </c>
    </row>
    <row r="593" spans="1:7" ht="12.75" outlineLevel="2">
      <c r="A593" s="7">
        <v>1200</v>
      </c>
      <c r="B593" s="6" t="s">
        <v>360</v>
      </c>
      <c r="C593" s="7">
        <v>3639</v>
      </c>
      <c r="D593" s="7">
        <v>5131</v>
      </c>
      <c r="E593" s="19">
        <v>3639000000001</v>
      </c>
      <c r="F593" s="8" t="s">
        <v>362</v>
      </c>
      <c r="G593" s="9">
        <v>7</v>
      </c>
    </row>
    <row r="594" spans="1:7" ht="12.75" outlineLevel="2">
      <c r="A594" s="7">
        <v>1200</v>
      </c>
      <c r="B594" s="6" t="s">
        <v>360</v>
      </c>
      <c r="C594" s="7">
        <v>3639</v>
      </c>
      <c r="D594" s="7">
        <v>5132</v>
      </c>
      <c r="E594" s="19">
        <v>3639000000001</v>
      </c>
      <c r="F594" s="8" t="s">
        <v>81</v>
      </c>
      <c r="G594" s="9">
        <v>15</v>
      </c>
    </row>
    <row r="595" spans="1:7" ht="12.75" outlineLevel="2">
      <c r="A595" s="7">
        <v>1200</v>
      </c>
      <c r="B595" s="6" t="s">
        <v>360</v>
      </c>
      <c r="C595" s="7">
        <v>3639</v>
      </c>
      <c r="D595" s="7">
        <v>5134</v>
      </c>
      <c r="E595" s="19">
        <v>3639000000001</v>
      </c>
      <c r="F595" s="8" t="s">
        <v>363</v>
      </c>
      <c r="G595" s="9">
        <v>75</v>
      </c>
    </row>
    <row r="596" spans="1:7" ht="12.75" outlineLevel="2">
      <c r="A596" s="7">
        <v>1200</v>
      </c>
      <c r="B596" s="6" t="s">
        <v>360</v>
      </c>
      <c r="C596" s="7">
        <v>3639</v>
      </c>
      <c r="D596" s="7">
        <v>5137</v>
      </c>
      <c r="E596" s="19">
        <v>3639000000001</v>
      </c>
      <c r="F596" s="8" t="s">
        <v>11</v>
      </c>
      <c r="G596" s="9">
        <v>60</v>
      </c>
    </row>
    <row r="597" spans="1:7" ht="12.75" outlineLevel="2">
      <c r="A597" s="7">
        <v>1200</v>
      </c>
      <c r="B597" s="6" t="s">
        <v>360</v>
      </c>
      <c r="C597" s="7">
        <v>3639</v>
      </c>
      <c r="D597" s="7">
        <v>5139</v>
      </c>
      <c r="E597" s="19">
        <v>3639000000001</v>
      </c>
      <c r="F597" s="8" t="s">
        <v>12</v>
      </c>
      <c r="G597" s="9">
        <v>270</v>
      </c>
    </row>
    <row r="598" spans="1:7" ht="12.75" outlineLevel="2">
      <c r="A598" s="7">
        <v>1200</v>
      </c>
      <c r="B598" s="6" t="s">
        <v>360</v>
      </c>
      <c r="C598" s="7">
        <v>3639</v>
      </c>
      <c r="D598" s="7">
        <v>5151</v>
      </c>
      <c r="E598" s="19">
        <v>3639000000001</v>
      </c>
      <c r="F598" s="8" t="s">
        <v>87</v>
      </c>
      <c r="G598" s="9">
        <v>5</v>
      </c>
    </row>
    <row r="599" spans="1:7" ht="12.75" outlineLevel="2">
      <c r="A599" s="7">
        <v>1200</v>
      </c>
      <c r="B599" s="6" t="s">
        <v>360</v>
      </c>
      <c r="C599" s="7">
        <v>3639</v>
      </c>
      <c r="D599" s="7">
        <v>5154</v>
      </c>
      <c r="E599" s="19">
        <v>3639000000001</v>
      </c>
      <c r="F599" s="8" t="s">
        <v>89</v>
      </c>
      <c r="G599" s="9">
        <v>220</v>
      </c>
    </row>
    <row r="600" spans="1:7" ht="12.75" outlineLevel="2">
      <c r="A600" s="7">
        <v>1200</v>
      </c>
      <c r="B600" s="6" t="s">
        <v>360</v>
      </c>
      <c r="C600" s="7">
        <v>3639</v>
      </c>
      <c r="D600" s="7">
        <v>5156</v>
      </c>
      <c r="E600" s="19">
        <v>3639000000001</v>
      </c>
      <c r="F600" s="8" t="s">
        <v>61</v>
      </c>
      <c r="G600" s="9">
        <v>900</v>
      </c>
    </row>
    <row r="601" spans="1:7" ht="12.75" outlineLevel="2">
      <c r="A601" s="7">
        <v>1200</v>
      </c>
      <c r="B601" s="6" t="s">
        <v>360</v>
      </c>
      <c r="C601" s="7">
        <v>3639</v>
      </c>
      <c r="D601" s="7">
        <v>5162</v>
      </c>
      <c r="E601" s="19">
        <v>3639000000001</v>
      </c>
      <c r="F601" s="8" t="s">
        <v>13</v>
      </c>
      <c r="G601" s="9">
        <v>72</v>
      </c>
    </row>
    <row r="602" spans="1:7" ht="12.75" outlineLevel="2">
      <c r="A602" s="7">
        <v>1200</v>
      </c>
      <c r="B602" s="6" t="s">
        <v>360</v>
      </c>
      <c r="C602" s="7">
        <v>3639</v>
      </c>
      <c r="D602" s="7">
        <v>5167</v>
      </c>
      <c r="E602" s="19">
        <v>3639000000001</v>
      </c>
      <c r="F602" s="8" t="s">
        <v>83</v>
      </c>
      <c r="G602" s="9">
        <v>50</v>
      </c>
    </row>
    <row r="603" spans="1:7" ht="12.75" outlineLevel="2">
      <c r="A603" s="7">
        <v>1200</v>
      </c>
      <c r="B603" s="6" t="s">
        <v>360</v>
      </c>
      <c r="C603" s="7">
        <v>3639</v>
      </c>
      <c r="D603" s="7">
        <v>5169</v>
      </c>
      <c r="E603" s="19">
        <v>3639000000001</v>
      </c>
      <c r="F603" s="8" t="s">
        <v>84</v>
      </c>
      <c r="G603" s="9">
        <v>100</v>
      </c>
    </row>
    <row r="604" spans="1:7" ht="12.75" outlineLevel="2">
      <c r="A604" s="7">
        <v>1200</v>
      </c>
      <c r="B604" s="6" t="s">
        <v>360</v>
      </c>
      <c r="C604" s="7">
        <v>3639</v>
      </c>
      <c r="D604" s="7">
        <v>5171</v>
      </c>
      <c r="E604" s="19">
        <v>3639000000001</v>
      </c>
      <c r="F604" s="8" t="s">
        <v>49</v>
      </c>
      <c r="G604" s="9">
        <v>400</v>
      </c>
    </row>
    <row r="605" spans="1:7" ht="12.75" outlineLevel="2">
      <c r="A605" s="7">
        <v>1200</v>
      </c>
      <c r="B605" s="6" t="s">
        <v>360</v>
      </c>
      <c r="C605" s="7">
        <v>3639</v>
      </c>
      <c r="D605" s="7">
        <v>5173</v>
      </c>
      <c r="E605" s="19">
        <v>3639000000001</v>
      </c>
      <c r="F605" s="8" t="s">
        <v>65</v>
      </c>
      <c r="G605" s="9">
        <v>4</v>
      </c>
    </row>
    <row r="606" spans="1:7" ht="13.5" outlineLevel="2" thickBot="1">
      <c r="A606" s="7">
        <v>1200</v>
      </c>
      <c r="B606" s="6" t="s">
        <v>360</v>
      </c>
      <c r="C606" s="7">
        <v>3639</v>
      </c>
      <c r="D606" s="7">
        <v>5175</v>
      </c>
      <c r="E606" s="19">
        <v>3639000000001</v>
      </c>
      <c r="F606" s="8" t="s">
        <v>14</v>
      </c>
      <c r="G606" s="9">
        <v>3</v>
      </c>
    </row>
    <row r="607" spans="1:7" ht="12.75" outlineLevel="1">
      <c r="A607" s="13"/>
      <c r="B607" s="14" t="s">
        <v>19</v>
      </c>
      <c r="C607" s="15">
        <v>3639</v>
      </c>
      <c r="D607" s="16"/>
      <c r="E607" s="20"/>
      <c r="F607" s="17" t="s">
        <v>595</v>
      </c>
      <c r="G607" s="18">
        <f>SUM(G589:G606)</f>
        <v>8367.6</v>
      </c>
    </row>
    <row r="608" ht="12.75" outlineLevel="1">
      <c r="E608" s="21"/>
    </row>
    <row r="609" spans="1:7" ht="12.75" outlineLevel="2">
      <c r="A609" s="7">
        <v>1200</v>
      </c>
      <c r="B609" s="6" t="s">
        <v>364</v>
      </c>
      <c r="C609" s="7">
        <v>3722</v>
      </c>
      <c r="D609" s="7">
        <v>5136</v>
      </c>
      <c r="E609" s="19">
        <v>3722000000001</v>
      </c>
      <c r="F609" s="8" t="s">
        <v>365</v>
      </c>
      <c r="G609" s="9">
        <v>0</v>
      </c>
    </row>
    <row r="610" spans="1:7" ht="13.5" outlineLevel="2" thickBot="1">
      <c r="A610" s="7">
        <v>1200</v>
      </c>
      <c r="B610" s="6" t="s">
        <v>364</v>
      </c>
      <c r="C610" s="7">
        <v>3722</v>
      </c>
      <c r="D610" s="7">
        <v>5169</v>
      </c>
      <c r="E610" s="19">
        <v>3722000000001</v>
      </c>
      <c r="F610" s="8" t="s">
        <v>366</v>
      </c>
      <c r="G610" s="9">
        <v>7100</v>
      </c>
    </row>
    <row r="611" spans="1:7" ht="12.75" outlineLevel="1">
      <c r="A611" s="13"/>
      <c r="B611" s="14" t="s">
        <v>19</v>
      </c>
      <c r="C611" s="15">
        <v>3722</v>
      </c>
      <c r="D611" s="16"/>
      <c r="E611" s="20"/>
      <c r="F611" s="17" t="s">
        <v>638</v>
      </c>
      <c r="G611" s="18">
        <f>SUM(G609:G610)</f>
        <v>7100</v>
      </c>
    </row>
    <row r="612" ht="12.75" outlineLevel="1">
      <c r="E612" s="21"/>
    </row>
    <row r="613" spans="1:7" ht="12.75" outlineLevel="2">
      <c r="A613" s="7">
        <v>1200</v>
      </c>
      <c r="B613" s="6" t="s">
        <v>367</v>
      </c>
      <c r="C613" s="7">
        <v>3723</v>
      </c>
      <c r="D613" s="7">
        <v>5136</v>
      </c>
      <c r="E613" s="19">
        <v>3723000000001</v>
      </c>
      <c r="F613" s="8" t="s">
        <v>368</v>
      </c>
      <c r="G613" s="9">
        <v>2</v>
      </c>
    </row>
    <row r="614" spans="1:7" ht="13.5" outlineLevel="2" thickBot="1">
      <c r="A614" s="7">
        <v>1200</v>
      </c>
      <c r="B614" s="6" t="s">
        <v>367</v>
      </c>
      <c r="C614" s="7">
        <v>3723</v>
      </c>
      <c r="D614" s="7">
        <v>5139</v>
      </c>
      <c r="E614" s="19">
        <v>3723000000001</v>
      </c>
      <c r="F614" s="8" t="s">
        <v>369</v>
      </c>
      <c r="G614" s="9">
        <v>128</v>
      </c>
    </row>
    <row r="615" spans="1:7" ht="12.75" outlineLevel="1">
      <c r="A615" s="13"/>
      <c r="B615" s="14" t="s">
        <v>19</v>
      </c>
      <c r="C615" s="15">
        <v>3723</v>
      </c>
      <c r="D615" s="16"/>
      <c r="E615" s="20"/>
      <c r="F615" s="17" t="s">
        <v>639</v>
      </c>
      <c r="G615" s="18">
        <f>SUM(G613:G614)</f>
        <v>130</v>
      </c>
    </row>
    <row r="616" ht="12.75" outlineLevel="1">
      <c r="E616" s="21"/>
    </row>
    <row r="617" spans="1:7" ht="12.75" outlineLevel="2">
      <c r="A617" s="7">
        <v>1200</v>
      </c>
      <c r="B617" s="6" t="s">
        <v>370</v>
      </c>
      <c r="C617" s="7">
        <v>3729</v>
      </c>
      <c r="D617" s="7">
        <v>5169</v>
      </c>
      <c r="E617" s="19">
        <v>3729000000001</v>
      </c>
      <c r="F617" s="8" t="s">
        <v>371</v>
      </c>
      <c r="G617" s="9">
        <v>80</v>
      </c>
    </row>
    <row r="618" spans="1:7" ht="13.5" outlineLevel="2" thickBot="1">
      <c r="A618" s="7">
        <v>1200</v>
      </c>
      <c r="B618" s="6" t="s">
        <v>370</v>
      </c>
      <c r="C618" s="7">
        <v>3729</v>
      </c>
      <c r="D618" s="7">
        <v>5901</v>
      </c>
      <c r="E618" s="19">
        <v>3729000000001</v>
      </c>
      <c r="F618" s="8" t="s">
        <v>372</v>
      </c>
      <c r="G618" s="9">
        <v>600</v>
      </c>
    </row>
    <row r="619" spans="1:7" ht="12.75" outlineLevel="1">
      <c r="A619" s="13"/>
      <c r="B619" s="14" t="s">
        <v>19</v>
      </c>
      <c r="C619" s="15">
        <v>3729</v>
      </c>
      <c r="D619" s="16"/>
      <c r="E619" s="20"/>
      <c r="F619" s="17" t="s">
        <v>640</v>
      </c>
      <c r="G619" s="18">
        <f>SUM(G617:G618)</f>
        <v>680</v>
      </c>
    </row>
    <row r="620" ht="12.75" outlineLevel="1">
      <c r="E620" s="21"/>
    </row>
    <row r="621" spans="1:7" ht="12.75" outlineLevel="2">
      <c r="A621" s="7">
        <v>1200</v>
      </c>
      <c r="B621" s="6" t="s">
        <v>373</v>
      </c>
      <c r="C621" s="7">
        <v>3745</v>
      </c>
      <c r="D621" s="7">
        <v>5132</v>
      </c>
      <c r="E621" s="19">
        <v>3745000000001</v>
      </c>
      <c r="F621" s="8" t="s">
        <v>81</v>
      </c>
      <c r="G621" s="9">
        <v>7</v>
      </c>
    </row>
    <row r="622" spans="1:7" ht="12.75" outlineLevel="2">
      <c r="A622" s="7">
        <v>1200</v>
      </c>
      <c r="B622" s="6" t="s">
        <v>373</v>
      </c>
      <c r="C622" s="7">
        <v>3745</v>
      </c>
      <c r="D622" s="7">
        <v>5134</v>
      </c>
      <c r="E622" s="19">
        <v>3745000000001</v>
      </c>
      <c r="F622" s="8" t="s">
        <v>363</v>
      </c>
      <c r="G622" s="9">
        <v>15</v>
      </c>
    </row>
    <row r="623" spans="1:7" ht="12.75" outlineLevel="2">
      <c r="A623" s="7">
        <v>1200</v>
      </c>
      <c r="B623" s="6" t="s">
        <v>373</v>
      </c>
      <c r="C623" s="7">
        <v>3745</v>
      </c>
      <c r="D623" s="7">
        <v>5136</v>
      </c>
      <c r="E623" s="19">
        <v>3745000000001</v>
      </c>
      <c r="F623" s="8" t="s">
        <v>10</v>
      </c>
      <c r="G623" s="9">
        <v>3</v>
      </c>
    </row>
    <row r="624" spans="1:7" ht="12.75" outlineLevel="2">
      <c r="A624" s="7">
        <v>1200</v>
      </c>
      <c r="B624" s="6" t="s">
        <v>373</v>
      </c>
      <c r="C624" s="7">
        <v>3745</v>
      </c>
      <c r="D624" s="7">
        <v>5137</v>
      </c>
      <c r="E624" s="19">
        <v>3745000000001</v>
      </c>
      <c r="F624" s="8" t="s">
        <v>374</v>
      </c>
      <c r="G624" s="9">
        <v>70</v>
      </c>
    </row>
    <row r="625" spans="1:7" ht="12.75" outlineLevel="2">
      <c r="A625" s="7">
        <v>1200</v>
      </c>
      <c r="B625" s="6" t="s">
        <v>373</v>
      </c>
      <c r="C625" s="7">
        <v>3745</v>
      </c>
      <c r="D625" s="7">
        <v>5139</v>
      </c>
      <c r="E625" s="19">
        <v>3745000000001</v>
      </c>
      <c r="F625" s="8" t="s">
        <v>375</v>
      </c>
      <c r="G625" s="9">
        <v>300</v>
      </c>
    </row>
    <row r="626" spans="1:7" ht="12.75" outlineLevel="2">
      <c r="A626" s="7">
        <v>1200</v>
      </c>
      <c r="B626" s="6" t="s">
        <v>373</v>
      </c>
      <c r="C626" s="7">
        <v>3745</v>
      </c>
      <c r="D626" s="7">
        <v>5169</v>
      </c>
      <c r="E626" s="19">
        <v>3745000000001</v>
      </c>
      <c r="F626" s="8" t="s">
        <v>64</v>
      </c>
      <c r="G626" s="9">
        <v>70</v>
      </c>
    </row>
    <row r="627" spans="1:7" ht="12.75" outlineLevel="2">
      <c r="A627" s="7">
        <v>1200</v>
      </c>
      <c r="B627" s="6" t="s">
        <v>373</v>
      </c>
      <c r="C627" s="7">
        <v>3745</v>
      </c>
      <c r="D627" s="7">
        <v>5171</v>
      </c>
      <c r="E627" s="19">
        <v>3745000000001</v>
      </c>
      <c r="F627" s="8" t="s">
        <v>152</v>
      </c>
      <c r="G627" s="9">
        <v>100</v>
      </c>
    </row>
    <row r="628" spans="1:7" ht="13.5" outlineLevel="2" thickBot="1">
      <c r="A628" s="7">
        <v>1200</v>
      </c>
      <c r="B628" s="6" t="s">
        <v>376</v>
      </c>
      <c r="C628" s="7">
        <v>3745</v>
      </c>
      <c r="D628" s="7">
        <v>6122</v>
      </c>
      <c r="E628" s="19">
        <v>3745000000002</v>
      </c>
      <c r="F628" s="8" t="s">
        <v>377</v>
      </c>
      <c r="G628" s="9">
        <v>360</v>
      </c>
    </row>
    <row r="629" spans="1:7" ht="12.75" outlineLevel="1">
      <c r="A629" s="13"/>
      <c r="B629" s="14" t="s">
        <v>19</v>
      </c>
      <c r="C629" s="15">
        <v>3745</v>
      </c>
      <c r="D629" s="16"/>
      <c r="E629" s="20"/>
      <c r="F629" s="17" t="s">
        <v>641</v>
      </c>
      <c r="G629" s="18">
        <f>SUM(G621:G628)</f>
        <v>925</v>
      </c>
    </row>
    <row r="630" ht="12.75" outlineLevel="1">
      <c r="E630" s="21"/>
    </row>
    <row r="631" spans="1:7" ht="12.75">
      <c r="A631" s="3"/>
      <c r="B631" s="10" t="s">
        <v>378</v>
      </c>
      <c r="C631" s="4"/>
      <c r="D631" s="5"/>
      <c r="E631" s="22"/>
      <c r="F631" s="11" t="s">
        <v>642</v>
      </c>
      <c r="G631" s="12">
        <f>SUM(G629,G619,G615,G611,G607,G587,G577,G570,G566,G561)</f>
        <v>18517.699999999997</v>
      </c>
    </row>
    <row r="632" ht="12.75">
      <c r="E632" s="21"/>
    </row>
    <row r="633" ht="12.75">
      <c r="E633" s="21"/>
    </row>
    <row r="634" spans="1:7" ht="12.75" outlineLevel="2">
      <c r="A634" s="7">
        <v>1300</v>
      </c>
      <c r="B634" s="6" t="s">
        <v>379</v>
      </c>
      <c r="C634" s="7">
        <v>5299</v>
      </c>
      <c r="D634" s="7">
        <v>5132</v>
      </c>
      <c r="E634" s="19">
        <v>5299000000001</v>
      </c>
      <c r="F634" s="8" t="s">
        <v>283</v>
      </c>
      <c r="G634" s="9">
        <v>3</v>
      </c>
    </row>
    <row r="635" spans="1:7" ht="12.75" outlineLevel="2">
      <c r="A635" s="7">
        <v>1300</v>
      </c>
      <c r="B635" s="6" t="s">
        <v>379</v>
      </c>
      <c r="C635" s="7">
        <v>5299</v>
      </c>
      <c r="D635" s="7">
        <v>5139</v>
      </c>
      <c r="E635" s="19">
        <v>5299000000001</v>
      </c>
      <c r="F635" s="8" t="s">
        <v>147</v>
      </c>
      <c r="G635" s="9">
        <v>15</v>
      </c>
    </row>
    <row r="636" spans="1:7" ht="12.75" outlineLevel="2">
      <c r="A636" s="7">
        <v>1300</v>
      </c>
      <c r="B636" s="6" t="s">
        <v>379</v>
      </c>
      <c r="C636" s="7">
        <v>5299</v>
      </c>
      <c r="D636" s="7">
        <v>5175</v>
      </c>
      <c r="E636" s="19">
        <v>5299000000001</v>
      </c>
      <c r="F636" s="8" t="s">
        <v>154</v>
      </c>
      <c r="G636" s="9">
        <v>22</v>
      </c>
    </row>
    <row r="637" spans="1:7" ht="13.5" outlineLevel="2" thickBot="1">
      <c r="A637" s="7">
        <v>1300</v>
      </c>
      <c r="B637" s="6" t="s">
        <v>380</v>
      </c>
      <c r="C637" s="7">
        <v>5299</v>
      </c>
      <c r="D637" s="7">
        <v>5901</v>
      </c>
      <c r="E637" s="19">
        <v>5299000000001</v>
      </c>
      <c r="F637" s="8" t="s">
        <v>381</v>
      </c>
      <c r="G637" s="9">
        <v>500</v>
      </c>
    </row>
    <row r="638" spans="1:7" ht="12.75" outlineLevel="1">
      <c r="A638" s="13"/>
      <c r="B638" s="14" t="s">
        <v>19</v>
      </c>
      <c r="C638" s="15">
        <v>5299</v>
      </c>
      <c r="D638" s="16"/>
      <c r="E638" s="20"/>
      <c r="F638" s="17" t="s">
        <v>643</v>
      </c>
      <c r="G638" s="18">
        <f>SUM(G634:G637)</f>
        <v>540</v>
      </c>
    </row>
    <row r="639" ht="12.75" outlineLevel="1">
      <c r="E639" s="21"/>
    </row>
    <row r="640" spans="1:7" ht="12.75" outlineLevel="2">
      <c r="A640" s="7">
        <v>1300</v>
      </c>
      <c r="B640" s="6" t="s">
        <v>382</v>
      </c>
      <c r="C640" s="7">
        <v>5512</v>
      </c>
      <c r="D640" s="7">
        <v>5011</v>
      </c>
      <c r="E640" s="19">
        <v>5512000000001</v>
      </c>
      <c r="F640" s="8" t="s">
        <v>383</v>
      </c>
      <c r="G640" s="9">
        <v>249</v>
      </c>
    </row>
    <row r="641" spans="1:7" ht="12.75" outlineLevel="2">
      <c r="A641" s="7">
        <v>1300</v>
      </c>
      <c r="B641" s="6" t="s">
        <v>382</v>
      </c>
      <c r="C641" s="7">
        <v>5512</v>
      </c>
      <c r="D641" s="7">
        <v>5031</v>
      </c>
      <c r="E641" s="19">
        <v>5512000000001</v>
      </c>
      <c r="F641" s="8" t="s">
        <v>384</v>
      </c>
      <c r="G641" s="9">
        <v>62.3</v>
      </c>
    </row>
    <row r="642" spans="1:7" ht="12.75" outlineLevel="2">
      <c r="A642" s="7">
        <v>1300</v>
      </c>
      <c r="B642" s="6" t="s">
        <v>382</v>
      </c>
      <c r="C642" s="7">
        <v>5512</v>
      </c>
      <c r="D642" s="7">
        <v>5032</v>
      </c>
      <c r="E642" s="19">
        <v>5512000000001</v>
      </c>
      <c r="F642" s="8" t="s">
        <v>9</v>
      </c>
      <c r="G642" s="9">
        <v>22.4</v>
      </c>
    </row>
    <row r="643" spans="1:7" ht="12.75" outlineLevel="2">
      <c r="A643" s="7">
        <v>1300</v>
      </c>
      <c r="B643" s="6" t="s">
        <v>382</v>
      </c>
      <c r="C643" s="7">
        <v>5512</v>
      </c>
      <c r="D643" s="7">
        <v>5132</v>
      </c>
      <c r="E643" s="19">
        <v>5512000000001</v>
      </c>
      <c r="F643" s="8" t="s">
        <v>81</v>
      </c>
      <c r="G643" s="9">
        <v>70</v>
      </c>
    </row>
    <row r="644" spans="1:7" ht="12.75" outlineLevel="2">
      <c r="A644" s="7">
        <v>1300</v>
      </c>
      <c r="B644" s="6" t="s">
        <v>382</v>
      </c>
      <c r="C644" s="7">
        <v>5512</v>
      </c>
      <c r="D644" s="7">
        <v>5134</v>
      </c>
      <c r="E644" s="19">
        <v>5512000000001</v>
      </c>
      <c r="F644" s="8" t="s">
        <v>385</v>
      </c>
      <c r="G644" s="9">
        <v>100</v>
      </c>
    </row>
    <row r="645" spans="1:7" ht="12.75" outlineLevel="2">
      <c r="A645" s="7">
        <v>1300</v>
      </c>
      <c r="B645" s="6" t="s">
        <v>382</v>
      </c>
      <c r="C645" s="7">
        <v>5512</v>
      </c>
      <c r="D645" s="7">
        <v>5137</v>
      </c>
      <c r="E645" s="19">
        <v>5512000000001</v>
      </c>
      <c r="F645" s="8" t="s">
        <v>11</v>
      </c>
      <c r="G645" s="9">
        <v>162</v>
      </c>
    </row>
    <row r="646" spans="1:7" ht="12.75" outlineLevel="2">
      <c r="A646" s="7">
        <v>1300</v>
      </c>
      <c r="B646" s="6" t="s">
        <v>382</v>
      </c>
      <c r="C646" s="7">
        <v>5512</v>
      </c>
      <c r="D646" s="7">
        <v>5139</v>
      </c>
      <c r="E646" s="19">
        <v>5512000000001</v>
      </c>
      <c r="F646" s="8" t="s">
        <v>60</v>
      </c>
      <c r="G646" s="9">
        <v>276</v>
      </c>
    </row>
    <row r="647" spans="1:7" ht="12.75" outlineLevel="2">
      <c r="A647" s="7">
        <v>1300</v>
      </c>
      <c r="B647" s="6" t="s">
        <v>382</v>
      </c>
      <c r="C647" s="7">
        <v>5512</v>
      </c>
      <c r="D647" s="7">
        <v>5151</v>
      </c>
      <c r="E647" s="19">
        <v>5512000000001</v>
      </c>
      <c r="F647" s="8" t="s">
        <v>87</v>
      </c>
      <c r="G647" s="9">
        <v>5</v>
      </c>
    </row>
    <row r="648" spans="1:7" ht="12.75" outlineLevel="2">
      <c r="A648" s="7">
        <v>1300</v>
      </c>
      <c r="B648" s="6" t="s">
        <v>382</v>
      </c>
      <c r="C648" s="7">
        <v>5512</v>
      </c>
      <c r="D648" s="7">
        <v>5153</v>
      </c>
      <c r="E648" s="19">
        <v>5512000000001</v>
      </c>
      <c r="F648" s="8" t="s">
        <v>138</v>
      </c>
      <c r="G648" s="9">
        <v>70</v>
      </c>
    </row>
    <row r="649" spans="1:7" ht="12.75" outlineLevel="2">
      <c r="A649" s="7">
        <v>1300</v>
      </c>
      <c r="B649" s="6" t="s">
        <v>382</v>
      </c>
      <c r="C649" s="7">
        <v>5512</v>
      </c>
      <c r="D649" s="7">
        <v>5154</v>
      </c>
      <c r="E649" s="19">
        <v>5512000000001</v>
      </c>
      <c r="F649" s="8" t="s">
        <v>174</v>
      </c>
      <c r="G649" s="9">
        <v>50</v>
      </c>
    </row>
    <row r="650" spans="1:7" ht="12.75" outlineLevel="2">
      <c r="A650" s="7">
        <v>1300</v>
      </c>
      <c r="B650" s="6" t="s">
        <v>382</v>
      </c>
      <c r="C650" s="7">
        <v>5512</v>
      </c>
      <c r="D650" s="7">
        <v>5156</v>
      </c>
      <c r="E650" s="19">
        <v>5512000000001</v>
      </c>
      <c r="F650" s="8" t="s">
        <v>61</v>
      </c>
      <c r="G650" s="9">
        <v>120</v>
      </c>
    </row>
    <row r="651" spans="1:7" ht="12.75" outlineLevel="2">
      <c r="A651" s="7">
        <v>1300</v>
      </c>
      <c r="B651" s="6" t="s">
        <v>382</v>
      </c>
      <c r="C651" s="7">
        <v>5512</v>
      </c>
      <c r="D651" s="7">
        <v>5162</v>
      </c>
      <c r="E651" s="19">
        <v>5512000000001</v>
      </c>
      <c r="F651" s="8" t="s">
        <v>13</v>
      </c>
      <c r="G651" s="9">
        <v>33</v>
      </c>
    </row>
    <row r="652" spans="1:7" ht="12.75" outlineLevel="2">
      <c r="A652" s="7">
        <v>1300</v>
      </c>
      <c r="B652" s="6" t="s">
        <v>382</v>
      </c>
      <c r="C652" s="7">
        <v>5512</v>
      </c>
      <c r="D652" s="7">
        <v>5163</v>
      </c>
      <c r="E652" s="19">
        <v>5512000000001</v>
      </c>
      <c r="F652" s="8" t="s">
        <v>386</v>
      </c>
      <c r="G652" s="9">
        <v>8</v>
      </c>
    </row>
    <row r="653" spans="1:7" ht="12.75" outlineLevel="2">
      <c r="A653" s="7">
        <v>1300</v>
      </c>
      <c r="B653" s="6" t="s">
        <v>382</v>
      </c>
      <c r="C653" s="7">
        <v>5512</v>
      </c>
      <c r="D653" s="7">
        <v>5166</v>
      </c>
      <c r="E653" s="19">
        <v>5512000000001</v>
      </c>
      <c r="F653" s="8" t="s">
        <v>387</v>
      </c>
      <c r="G653" s="9">
        <v>10</v>
      </c>
    </row>
    <row r="654" spans="1:7" ht="12.75" outlineLevel="2">
      <c r="A654" s="7">
        <v>1300</v>
      </c>
      <c r="B654" s="6" t="s">
        <v>382</v>
      </c>
      <c r="C654" s="7">
        <v>5512</v>
      </c>
      <c r="D654" s="7">
        <v>5167</v>
      </c>
      <c r="E654" s="19">
        <v>5512000000001</v>
      </c>
      <c r="F654" s="8" t="s">
        <v>83</v>
      </c>
      <c r="G654" s="9">
        <v>30</v>
      </c>
    </row>
    <row r="655" spans="1:7" ht="12.75" outlineLevel="2">
      <c r="A655" s="7">
        <v>1300</v>
      </c>
      <c r="B655" s="6" t="s">
        <v>382</v>
      </c>
      <c r="C655" s="7">
        <v>5512</v>
      </c>
      <c r="D655" s="7">
        <v>5168</v>
      </c>
      <c r="E655" s="19">
        <v>5512000000001</v>
      </c>
      <c r="F655" s="8" t="s">
        <v>388</v>
      </c>
      <c r="G655" s="9">
        <v>20</v>
      </c>
    </row>
    <row r="656" spans="1:7" ht="12.75" outlineLevel="2">
      <c r="A656" s="7">
        <v>1300</v>
      </c>
      <c r="B656" s="6" t="s">
        <v>382</v>
      </c>
      <c r="C656" s="7">
        <v>5512</v>
      </c>
      <c r="D656" s="7">
        <v>5169</v>
      </c>
      <c r="E656" s="19">
        <v>5512000000001</v>
      </c>
      <c r="F656" s="8" t="s">
        <v>64</v>
      </c>
      <c r="G656" s="9">
        <v>100</v>
      </c>
    </row>
    <row r="657" spans="1:7" ht="12.75" outlineLevel="2">
      <c r="A657" s="7">
        <v>1300</v>
      </c>
      <c r="B657" s="6" t="s">
        <v>382</v>
      </c>
      <c r="C657" s="7">
        <v>5512</v>
      </c>
      <c r="D657" s="7">
        <v>5171</v>
      </c>
      <c r="E657" s="19">
        <v>5512000000001</v>
      </c>
      <c r="F657" s="8" t="s">
        <v>49</v>
      </c>
      <c r="G657" s="9">
        <v>430</v>
      </c>
    </row>
    <row r="658" spans="1:7" ht="12.75" outlineLevel="2">
      <c r="A658" s="7">
        <v>1300</v>
      </c>
      <c r="B658" s="6" t="s">
        <v>382</v>
      </c>
      <c r="C658" s="7">
        <v>5512</v>
      </c>
      <c r="D658" s="7">
        <v>5175</v>
      </c>
      <c r="E658" s="19">
        <v>5512000000001</v>
      </c>
      <c r="F658" s="8" t="s">
        <v>14</v>
      </c>
      <c r="G658" s="9">
        <v>20</v>
      </c>
    </row>
    <row r="659" spans="1:7" ht="12.75" outlineLevel="2">
      <c r="A659" s="7">
        <v>1300</v>
      </c>
      <c r="B659" s="6" t="s">
        <v>389</v>
      </c>
      <c r="C659" s="7">
        <v>5512</v>
      </c>
      <c r="D659" s="7">
        <v>6121</v>
      </c>
      <c r="E659" s="19">
        <v>5512000000002</v>
      </c>
      <c r="F659" s="8" t="s">
        <v>390</v>
      </c>
      <c r="G659" s="9">
        <v>0</v>
      </c>
    </row>
    <row r="660" spans="1:7" ht="13.5" outlineLevel="2" thickBot="1">
      <c r="A660" s="7">
        <v>1300</v>
      </c>
      <c r="B660" s="6" t="s">
        <v>389</v>
      </c>
      <c r="C660" s="7">
        <v>5512</v>
      </c>
      <c r="D660" s="7">
        <v>6122</v>
      </c>
      <c r="E660" s="19">
        <v>5512000000002</v>
      </c>
      <c r="F660" s="8" t="s">
        <v>391</v>
      </c>
      <c r="G660" s="9">
        <v>5000</v>
      </c>
    </row>
    <row r="661" spans="1:7" ht="12.75" outlineLevel="1">
      <c r="A661" s="13"/>
      <c r="B661" s="14" t="s">
        <v>19</v>
      </c>
      <c r="C661" s="15">
        <v>5512</v>
      </c>
      <c r="D661" s="16"/>
      <c r="E661" s="20"/>
      <c r="F661" s="17" t="s">
        <v>644</v>
      </c>
      <c r="G661" s="18">
        <f>SUM(G640:G660)</f>
        <v>6837.7</v>
      </c>
    </row>
    <row r="662" ht="12.75" outlineLevel="1">
      <c r="E662" s="21"/>
    </row>
    <row r="663" spans="1:7" ht="12.75" outlineLevel="2">
      <c r="A663" s="7">
        <v>1300</v>
      </c>
      <c r="B663" s="6" t="s">
        <v>392</v>
      </c>
      <c r="C663" s="7">
        <v>6171</v>
      </c>
      <c r="D663" s="7">
        <v>5011</v>
      </c>
      <c r="E663" s="19">
        <v>6171130000001</v>
      </c>
      <c r="F663" s="8" t="s">
        <v>67</v>
      </c>
      <c r="G663" s="9">
        <v>877</v>
      </c>
    </row>
    <row r="664" spans="1:7" ht="12.75" outlineLevel="2">
      <c r="A664" s="7">
        <v>1300</v>
      </c>
      <c r="B664" s="6" t="s">
        <v>392</v>
      </c>
      <c r="C664" s="7">
        <v>6171</v>
      </c>
      <c r="D664" s="7">
        <v>5031</v>
      </c>
      <c r="E664" s="19">
        <v>6171130000001</v>
      </c>
      <c r="F664" s="8" t="s">
        <v>116</v>
      </c>
      <c r="G664" s="9">
        <v>219.3</v>
      </c>
    </row>
    <row r="665" spans="1:7" ht="12.75" outlineLevel="2">
      <c r="A665" s="7">
        <v>1300</v>
      </c>
      <c r="B665" s="6" t="s">
        <v>392</v>
      </c>
      <c r="C665" s="7">
        <v>6171</v>
      </c>
      <c r="D665" s="7">
        <v>5032</v>
      </c>
      <c r="E665" s="19">
        <v>6171130000001</v>
      </c>
      <c r="F665" s="8" t="s">
        <v>117</v>
      </c>
      <c r="G665" s="9">
        <v>78.9</v>
      </c>
    </row>
    <row r="666" spans="1:7" ht="12.75" outlineLevel="2">
      <c r="A666" s="7">
        <v>1300</v>
      </c>
      <c r="B666" s="6" t="s">
        <v>392</v>
      </c>
      <c r="C666" s="7">
        <v>6171</v>
      </c>
      <c r="D666" s="7">
        <v>5136</v>
      </c>
      <c r="E666" s="19">
        <v>6171130000001</v>
      </c>
      <c r="F666" s="8" t="s">
        <v>10</v>
      </c>
      <c r="G666" s="9">
        <v>5</v>
      </c>
    </row>
    <row r="667" spans="1:7" ht="12.75" outlineLevel="2">
      <c r="A667" s="7">
        <v>1300</v>
      </c>
      <c r="B667" s="6" t="s">
        <v>392</v>
      </c>
      <c r="C667" s="7">
        <v>6171</v>
      </c>
      <c r="D667" s="7">
        <v>5167</v>
      </c>
      <c r="E667" s="19">
        <v>6171130000001</v>
      </c>
      <c r="F667" s="8" t="s">
        <v>83</v>
      </c>
      <c r="G667" s="9">
        <v>25.4</v>
      </c>
    </row>
    <row r="668" spans="1:7" ht="12.75" outlineLevel="2">
      <c r="A668" s="7">
        <v>1300</v>
      </c>
      <c r="B668" s="6" t="s">
        <v>392</v>
      </c>
      <c r="C668" s="7">
        <v>6171</v>
      </c>
      <c r="D668" s="7">
        <v>5169</v>
      </c>
      <c r="E668" s="19">
        <v>6171130000001</v>
      </c>
      <c r="F668" s="8" t="s">
        <v>393</v>
      </c>
      <c r="G668" s="9">
        <v>120</v>
      </c>
    </row>
    <row r="669" spans="1:7" ht="12.75" outlineLevel="2">
      <c r="A669" s="7">
        <v>1300</v>
      </c>
      <c r="B669" s="6" t="s">
        <v>392</v>
      </c>
      <c r="C669" s="7">
        <v>6171</v>
      </c>
      <c r="D669" s="7">
        <v>5173</v>
      </c>
      <c r="E669" s="19">
        <v>6171130000001</v>
      </c>
      <c r="F669" s="8" t="s">
        <v>65</v>
      </c>
      <c r="G669" s="9">
        <v>21</v>
      </c>
    </row>
    <row r="670" spans="1:7" ht="13.5" outlineLevel="2" thickBot="1">
      <c r="A670" s="7">
        <v>1300</v>
      </c>
      <c r="B670" s="6" t="s">
        <v>392</v>
      </c>
      <c r="C670" s="7">
        <v>6171</v>
      </c>
      <c r="D670" s="7">
        <v>5229</v>
      </c>
      <c r="E670" s="19">
        <v>6171130000001</v>
      </c>
      <c r="F670" s="8" t="s">
        <v>394</v>
      </c>
      <c r="G670" s="9">
        <v>3</v>
      </c>
    </row>
    <row r="671" spans="1:7" ht="12.75" outlineLevel="1">
      <c r="A671" s="13"/>
      <c r="B671" s="14" t="s">
        <v>19</v>
      </c>
      <c r="C671" s="15">
        <v>6171</v>
      </c>
      <c r="D671" s="16"/>
      <c r="E671" s="20"/>
      <c r="F671" s="17" t="s">
        <v>645</v>
      </c>
      <c r="G671" s="18">
        <f>SUM(G663:G670)</f>
        <v>1349.6000000000001</v>
      </c>
    </row>
    <row r="672" ht="12.75" outlineLevel="1">
      <c r="E672" s="21"/>
    </row>
    <row r="673" spans="1:7" ht="12.75">
      <c r="A673" s="3"/>
      <c r="B673" s="10" t="s">
        <v>395</v>
      </c>
      <c r="C673" s="4"/>
      <c r="D673" s="5"/>
      <c r="E673" s="22"/>
      <c r="F673" s="11" t="s">
        <v>645</v>
      </c>
      <c r="G673" s="12">
        <f>SUM(G671,G661,G638)</f>
        <v>8727.3</v>
      </c>
    </row>
    <row r="674" ht="12.75">
      <c r="E674" s="21"/>
    </row>
    <row r="675" ht="12.75">
      <c r="E675" s="21"/>
    </row>
    <row r="676" spans="1:7" ht="12.75" outlineLevel="2">
      <c r="A676" s="7">
        <v>1400</v>
      </c>
      <c r="B676" s="6" t="s">
        <v>396</v>
      </c>
      <c r="C676" s="7">
        <v>4350</v>
      </c>
      <c r="D676" s="7">
        <v>5021</v>
      </c>
      <c r="E676" s="19">
        <v>4350000000001</v>
      </c>
      <c r="F676" s="8" t="s">
        <v>143</v>
      </c>
      <c r="G676" s="9">
        <v>42</v>
      </c>
    </row>
    <row r="677" spans="1:7" ht="12.75" outlineLevel="2">
      <c r="A677" s="7">
        <v>1400</v>
      </c>
      <c r="B677" s="6" t="s">
        <v>396</v>
      </c>
      <c r="C677" s="7">
        <v>4350</v>
      </c>
      <c r="D677" s="7">
        <v>5031</v>
      </c>
      <c r="E677" s="19">
        <v>4350000000001</v>
      </c>
      <c r="F677" s="8" t="s">
        <v>397</v>
      </c>
      <c r="G677" s="9">
        <v>11</v>
      </c>
    </row>
    <row r="678" spans="1:7" ht="12.75" outlineLevel="2">
      <c r="A678" s="7">
        <v>1400</v>
      </c>
      <c r="B678" s="6" t="s">
        <v>396</v>
      </c>
      <c r="C678" s="7">
        <v>4350</v>
      </c>
      <c r="D678" s="7">
        <v>5032</v>
      </c>
      <c r="E678" s="19">
        <v>4350000000001</v>
      </c>
      <c r="F678" s="8" t="s">
        <v>252</v>
      </c>
      <c r="G678" s="9">
        <v>4</v>
      </c>
    </row>
    <row r="679" spans="1:7" ht="12.75" outlineLevel="2">
      <c r="A679" s="7">
        <v>1400</v>
      </c>
      <c r="B679" s="6" t="s">
        <v>396</v>
      </c>
      <c r="C679" s="7">
        <v>4350</v>
      </c>
      <c r="D679" s="7">
        <v>5137</v>
      </c>
      <c r="E679" s="19">
        <v>4350000000001</v>
      </c>
      <c r="F679" s="8" t="s">
        <v>171</v>
      </c>
      <c r="G679" s="9">
        <v>30</v>
      </c>
    </row>
    <row r="680" spans="1:7" ht="12.75" outlineLevel="2">
      <c r="A680" s="7">
        <v>1400</v>
      </c>
      <c r="B680" s="6" t="s">
        <v>396</v>
      </c>
      <c r="C680" s="7">
        <v>4350</v>
      </c>
      <c r="D680" s="7">
        <v>5139</v>
      </c>
      <c r="E680" s="19">
        <v>4350000000001</v>
      </c>
      <c r="F680" s="8" t="s">
        <v>147</v>
      </c>
      <c r="G680" s="9">
        <v>25</v>
      </c>
    </row>
    <row r="681" spans="1:7" ht="12.75" outlineLevel="2">
      <c r="A681" s="7">
        <v>1400</v>
      </c>
      <c r="B681" s="6" t="s">
        <v>396</v>
      </c>
      <c r="C681" s="7">
        <v>4350</v>
      </c>
      <c r="D681" s="7">
        <v>5151</v>
      </c>
      <c r="E681" s="19">
        <v>4350000000001</v>
      </c>
      <c r="F681" s="8" t="s">
        <v>148</v>
      </c>
      <c r="G681" s="9">
        <v>110</v>
      </c>
    </row>
    <row r="682" spans="1:7" ht="12.75" outlineLevel="2">
      <c r="A682" s="7">
        <v>1400</v>
      </c>
      <c r="B682" s="6" t="s">
        <v>396</v>
      </c>
      <c r="C682" s="7">
        <v>4350</v>
      </c>
      <c r="D682" s="7">
        <v>5153</v>
      </c>
      <c r="E682" s="19">
        <v>4350000000001</v>
      </c>
      <c r="F682" s="8" t="s">
        <v>319</v>
      </c>
      <c r="G682" s="9">
        <v>280</v>
      </c>
    </row>
    <row r="683" spans="1:7" ht="12.75" outlineLevel="2">
      <c r="A683" s="7">
        <v>1400</v>
      </c>
      <c r="B683" s="6" t="s">
        <v>396</v>
      </c>
      <c r="C683" s="7">
        <v>4350</v>
      </c>
      <c r="D683" s="7">
        <v>5154</v>
      </c>
      <c r="E683" s="19">
        <v>4350000000001</v>
      </c>
      <c r="F683" s="8" t="s">
        <v>398</v>
      </c>
      <c r="G683" s="9">
        <v>200</v>
      </c>
    </row>
    <row r="684" spans="1:7" ht="12.75" outlineLevel="2">
      <c r="A684" s="7">
        <v>1400</v>
      </c>
      <c r="B684" s="6" t="s">
        <v>396</v>
      </c>
      <c r="C684" s="7">
        <v>4350</v>
      </c>
      <c r="D684" s="7">
        <v>5162</v>
      </c>
      <c r="E684" s="19">
        <v>4350000000001</v>
      </c>
      <c r="F684" s="8" t="s">
        <v>253</v>
      </c>
      <c r="G684" s="9">
        <v>75</v>
      </c>
    </row>
    <row r="685" spans="1:7" ht="12.75" outlineLevel="2">
      <c r="A685" s="7">
        <v>1400</v>
      </c>
      <c r="B685" s="6" t="s">
        <v>396</v>
      </c>
      <c r="C685" s="7">
        <v>4350</v>
      </c>
      <c r="D685" s="7">
        <v>5169</v>
      </c>
      <c r="E685" s="19">
        <v>4350000000001</v>
      </c>
      <c r="F685" s="8" t="s">
        <v>151</v>
      </c>
      <c r="G685" s="9">
        <v>125</v>
      </c>
    </row>
    <row r="686" spans="1:7" ht="12.75" outlineLevel="2">
      <c r="A686" s="7">
        <v>1400</v>
      </c>
      <c r="B686" s="6" t="s">
        <v>396</v>
      </c>
      <c r="C686" s="7">
        <v>4350</v>
      </c>
      <c r="D686" s="7">
        <v>5171</v>
      </c>
      <c r="E686" s="19">
        <v>4350000000001</v>
      </c>
      <c r="F686" s="8" t="s">
        <v>152</v>
      </c>
      <c r="G686" s="9">
        <v>115</v>
      </c>
    </row>
    <row r="687" spans="1:7" ht="12.75" outlineLevel="2">
      <c r="A687" s="7">
        <v>1400</v>
      </c>
      <c r="B687" s="6" t="s">
        <v>396</v>
      </c>
      <c r="C687" s="7">
        <v>4350</v>
      </c>
      <c r="D687" s="7">
        <v>5901</v>
      </c>
      <c r="E687" s="19">
        <v>4350000000001</v>
      </c>
      <c r="F687" s="8" t="s">
        <v>399</v>
      </c>
      <c r="G687" s="9">
        <v>0</v>
      </c>
    </row>
    <row r="688" spans="1:7" ht="12.75" outlineLevel="2">
      <c r="A688" s="7">
        <v>1400</v>
      </c>
      <c r="B688" s="6" t="s">
        <v>396</v>
      </c>
      <c r="C688" s="7">
        <v>4350</v>
      </c>
      <c r="D688" s="7">
        <v>5909</v>
      </c>
      <c r="E688" s="19">
        <v>4350000000001</v>
      </c>
      <c r="F688" s="8" t="s">
        <v>317</v>
      </c>
      <c r="G688" s="9">
        <v>20</v>
      </c>
    </row>
    <row r="689" spans="1:7" ht="13.5" outlineLevel="2" thickBot="1">
      <c r="A689" s="7">
        <v>1400</v>
      </c>
      <c r="B689" s="6" t="s">
        <v>400</v>
      </c>
      <c r="C689" s="7">
        <v>4350</v>
      </c>
      <c r="D689" s="7">
        <v>6901</v>
      </c>
      <c r="E689" s="19">
        <v>4350000000002</v>
      </c>
      <c r="F689" s="8" t="s">
        <v>401</v>
      </c>
      <c r="G689" s="9">
        <v>40</v>
      </c>
    </row>
    <row r="690" spans="1:7" ht="12.75" outlineLevel="1">
      <c r="A690" s="13"/>
      <c r="B690" s="14" t="s">
        <v>19</v>
      </c>
      <c r="C690" s="15">
        <v>4350</v>
      </c>
      <c r="D690" s="16"/>
      <c r="E690" s="20"/>
      <c r="F690" s="17" t="s">
        <v>597</v>
      </c>
      <c r="G690" s="18">
        <f>SUM(G676:G689)</f>
        <v>1077</v>
      </c>
    </row>
    <row r="691" ht="12.75" outlineLevel="1">
      <c r="E691" s="21"/>
    </row>
    <row r="692" spans="1:7" ht="12.75" outlineLevel="2">
      <c r="A692" s="7">
        <v>1400</v>
      </c>
      <c r="B692" s="6" t="s">
        <v>402</v>
      </c>
      <c r="C692" s="7">
        <v>4351</v>
      </c>
      <c r="D692" s="7">
        <v>5011</v>
      </c>
      <c r="E692" s="19">
        <v>4351000000001</v>
      </c>
      <c r="F692" s="8" t="s">
        <v>115</v>
      </c>
      <c r="G692" s="9">
        <v>1058</v>
      </c>
    </row>
    <row r="693" spans="1:7" ht="12.75" outlineLevel="2">
      <c r="A693" s="7">
        <v>1400</v>
      </c>
      <c r="B693" s="6" t="s">
        <v>402</v>
      </c>
      <c r="C693" s="7">
        <v>4351</v>
      </c>
      <c r="D693" s="7">
        <v>5021</v>
      </c>
      <c r="E693" s="19">
        <v>4351000000001</v>
      </c>
      <c r="F693" s="8" t="s">
        <v>403</v>
      </c>
      <c r="G693" s="9">
        <v>100</v>
      </c>
    </row>
    <row r="694" spans="1:7" ht="12.75" outlineLevel="2">
      <c r="A694" s="7">
        <v>1400</v>
      </c>
      <c r="B694" s="6" t="s">
        <v>402</v>
      </c>
      <c r="C694" s="7">
        <v>4351</v>
      </c>
      <c r="D694" s="7">
        <v>5031</v>
      </c>
      <c r="E694" s="19">
        <v>4351000000001</v>
      </c>
      <c r="F694" s="8" t="s">
        <v>251</v>
      </c>
      <c r="G694" s="9">
        <v>289.5</v>
      </c>
    </row>
    <row r="695" spans="1:7" ht="12.75" outlineLevel="2">
      <c r="A695" s="7">
        <v>1400</v>
      </c>
      <c r="B695" s="6" t="s">
        <v>402</v>
      </c>
      <c r="C695" s="7">
        <v>4351</v>
      </c>
      <c r="D695" s="7">
        <v>5032</v>
      </c>
      <c r="E695" s="19">
        <v>4351000000001</v>
      </c>
      <c r="F695" s="8" t="s">
        <v>252</v>
      </c>
      <c r="G695" s="9">
        <v>104.2</v>
      </c>
    </row>
    <row r="696" spans="1:7" ht="12.75" outlineLevel="2">
      <c r="A696" s="7">
        <v>1400</v>
      </c>
      <c r="B696" s="6" t="s">
        <v>402</v>
      </c>
      <c r="C696" s="7">
        <v>4351</v>
      </c>
      <c r="D696" s="7">
        <v>5137</v>
      </c>
      <c r="E696" s="19">
        <v>4351000000001</v>
      </c>
      <c r="F696" s="8" t="s">
        <v>171</v>
      </c>
      <c r="G696" s="9">
        <v>5</v>
      </c>
    </row>
    <row r="697" spans="1:7" ht="12.75" outlineLevel="2">
      <c r="A697" s="7">
        <v>1400</v>
      </c>
      <c r="B697" s="6" t="s">
        <v>402</v>
      </c>
      <c r="C697" s="7">
        <v>4351</v>
      </c>
      <c r="D697" s="7">
        <v>5138</v>
      </c>
      <c r="E697" s="19">
        <v>4351000000001</v>
      </c>
      <c r="F697" s="8" t="s">
        <v>404</v>
      </c>
      <c r="G697" s="9">
        <v>480</v>
      </c>
    </row>
    <row r="698" spans="1:7" ht="12.75" outlineLevel="2">
      <c r="A698" s="7">
        <v>1400</v>
      </c>
      <c r="B698" s="6" t="s">
        <v>402</v>
      </c>
      <c r="C698" s="7">
        <v>4351</v>
      </c>
      <c r="D698" s="7">
        <v>5139</v>
      </c>
      <c r="E698" s="19">
        <v>4351000000001</v>
      </c>
      <c r="F698" s="8" t="s">
        <v>147</v>
      </c>
      <c r="G698" s="9">
        <v>30</v>
      </c>
    </row>
    <row r="699" spans="1:7" ht="12.75" outlineLevel="2">
      <c r="A699" s="7">
        <v>1400</v>
      </c>
      <c r="B699" s="6" t="s">
        <v>402</v>
      </c>
      <c r="C699" s="7">
        <v>4351</v>
      </c>
      <c r="D699" s="7">
        <v>5151</v>
      </c>
      <c r="E699" s="19">
        <v>4351000000001</v>
      </c>
      <c r="F699" s="8" t="s">
        <v>148</v>
      </c>
      <c r="G699" s="9">
        <v>15</v>
      </c>
    </row>
    <row r="700" spans="1:7" ht="12.75" outlineLevel="2">
      <c r="A700" s="7">
        <v>1400</v>
      </c>
      <c r="B700" s="6" t="s">
        <v>402</v>
      </c>
      <c r="C700" s="7">
        <v>4351</v>
      </c>
      <c r="D700" s="7">
        <v>5153</v>
      </c>
      <c r="E700" s="19">
        <v>4351000000001</v>
      </c>
      <c r="F700" s="8" t="s">
        <v>319</v>
      </c>
      <c r="G700" s="9">
        <v>25</v>
      </c>
    </row>
    <row r="701" spans="1:7" ht="12.75" outlineLevel="2">
      <c r="A701" s="7">
        <v>1400</v>
      </c>
      <c r="B701" s="6" t="s">
        <v>402</v>
      </c>
      <c r="C701" s="7">
        <v>4351</v>
      </c>
      <c r="D701" s="7">
        <v>5154</v>
      </c>
      <c r="E701" s="19">
        <v>4351000000001</v>
      </c>
      <c r="F701" s="8" t="s">
        <v>398</v>
      </c>
      <c r="G701" s="9">
        <v>20</v>
      </c>
    </row>
    <row r="702" spans="1:7" ht="12.75" outlineLevel="2">
      <c r="A702" s="7">
        <v>1400</v>
      </c>
      <c r="B702" s="6" t="s">
        <v>402</v>
      </c>
      <c r="C702" s="7">
        <v>4351</v>
      </c>
      <c r="D702" s="7">
        <v>5156</v>
      </c>
      <c r="E702" s="19">
        <v>4351000000001</v>
      </c>
      <c r="F702" s="8" t="s">
        <v>61</v>
      </c>
      <c r="G702" s="9">
        <v>70</v>
      </c>
    </row>
    <row r="703" spans="1:7" ht="12.75" outlineLevel="2">
      <c r="A703" s="7">
        <v>1400</v>
      </c>
      <c r="B703" s="6" t="s">
        <v>402</v>
      </c>
      <c r="C703" s="7">
        <v>4351</v>
      </c>
      <c r="D703" s="7">
        <v>5162</v>
      </c>
      <c r="E703" s="19">
        <v>4351000000001</v>
      </c>
      <c r="F703" s="8" t="s">
        <v>253</v>
      </c>
      <c r="G703" s="9">
        <v>15</v>
      </c>
    </row>
    <row r="704" spans="1:7" ht="12.75" outlineLevel="2">
      <c r="A704" s="7">
        <v>1400</v>
      </c>
      <c r="B704" s="6" t="s">
        <v>402</v>
      </c>
      <c r="C704" s="7">
        <v>4351</v>
      </c>
      <c r="D704" s="7">
        <v>5167</v>
      </c>
      <c r="E704" s="19">
        <v>4351000000001</v>
      </c>
      <c r="F704" s="8" t="s">
        <v>254</v>
      </c>
      <c r="G704" s="9">
        <v>25.5</v>
      </c>
    </row>
    <row r="705" spans="1:7" ht="12.75" outlineLevel="2">
      <c r="A705" s="7">
        <v>1400</v>
      </c>
      <c r="B705" s="6" t="s">
        <v>402</v>
      </c>
      <c r="C705" s="7">
        <v>4351</v>
      </c>
      <c r="D705" s="7">
        <v>5169</v>
      </c>
      <c r="E705" s="19">
        <v>4351000000001</v>
      </c>
      <c r="F705" s="8" t="s">
        <v>151</v>
      </c>
      <c r="G705" s="9">
        <v>25</v>
      </c>
    </row>
    <row r="706" spans="1:7" ht="12.75" outlineLevel="2">
      <c r="A706" s="7">
        <v>1400</v>
      </c>
      <c r="B706" s="6" t="s">
        <v>402</v>
      </c>
      <c r="C706" s="7">
        <v>4351</v>
      </c>
      <c r="D706" s="7">
        <v>5171</v>
      </c>
      <c r="E706" s="19">
        <v>4351000000001</v>
      </c>
      <c r="F706" s="8" t="s">
        <v>152</v>
      </c>
      <c r="G706" s="9">
        <v>15</v>
      </c>
    </row>
    <row r="707" spans="1:7" ht="12.75" outlineLevel="2">
      <c r="A707" s="7">
        <v>1400</v>
      </c>
      <c r="B707" s="6" t="s">
        <v>402</v>
      </c>
      <c r="C707" s="7">
        <v>4351</v>
      </c>
      <c r="D707" s="7">
        <v>5173</v>
      </c>
      <c r="E707" s="19">
        <v>4351000000001</v>
      </c>
      <c r="F707" s="8" t="s">
        <v>153</v>
      </c>
      <c r="G707" s="9">
        <v>6</v>
      </c>
    </row>
    <row r="708" spans="1:7" ht="13.5" outlineLevel="2" thickBot="1">
      <c r="A708" s="7">
        <v>1400</v>
      </c>
      <c r="B708" s="6" t="s">
        <v>402</v>
      </c>
      <c r="C708" s="7">
        <v>4351</v>
      </c>
      <c r="D708" s="7">
        <v>5362</v>
      </c>
      <c r="E708" s="19">
        <v>4351000000001</v>
      </c>
      <c r="F708" s="8" t="s">
        <v>405</v>
      </c>
      <c r="G708" s="9">
        <v>4.5</v>
      </c>
    </row>
    <row r="709" spans="1:7" ht="12.75" outlineLevel="1">
      <c r="A709" s="13"/>
      <c r="B709" s="14" t="s">
        <v>19</v>
      </c>
      <c r="C709" s="15">
        <v>4351</v>
      </c>
      <c r="D709" s="16"/>
      <c r="E709" s="20"/>
      <c r="F709" s="17" t="s">
        <v>646</v>
      </c>
      <c r="G709" s="18">
        <f>SUM(G692:G708)</f>
        <v>2287.7</v>
      </c>
    </row>
    <row r="710" ht="12.75" outlineLevel="1">
      <c r="E710" s="21"/>
    </row>
    <row r="711" spans="1:7" ht="12.75" outlineLevel="2">
      <c r="A711" s="7">
        <v>1400</v>
      </c>
      <c r="B711" s="6" t="s">
        <v>647</v>
      </c>
      <c r="C711" s="7">
        <v>4379</v>
      </c>
      <c r="D711" s="7">
        <v>5041</v>
      </c>
      <c r="E711" s="19">
        <v>4379000000001</v>
      </c>
      <c r="F711" s="8" t="s">
        <v>134</v>
      </c>
      <c r="G711" s="9">
        <v>18</v>
      </c>
    </row>
    <row r="712" spans="1:7" ht="12.75" outlineLevel="2">
      <c r="A712" s="7">
        <v>1400</v>
      </c>
      <c r="B712" s="6" t="s">
        <v>647</v>
      </c>
      <c r="C712" s="7">
        <v>4379</v>
      </c>
      <c r="D712" s="7">
        <v>5169</v>
      </c>
      <c r="E712" s="19">
        <v>4379000000001</v>
      </c>
      <c r="F712" s="8" t="s">
        <v>406</v>
      </c>
      <c r="G712" s="9">
        <v>86</v>
      </c>
    </row>
    <row r="713" spans="1:7" ht="12.75" outlineLevel="2">
      <c r="A713" s="7">
        <v>1400</v>
      </c>
      <c r="B713" s="6" t="s">
        <v>647</v>
      </c>
      <c r="C713" s="7">
        <v>4379</v>
      </c>
      <c r="D713" s="7">
        <v>5169</v>
      </c>
      <c r="E713" s="19">
        <v>4379000000003</v>
      </c>
      <c r="F713" s="8" t="s">
        <v>407</v>
      </c>
      <c r="G713" s="9">
        <v>13</v>
      </c>
    </row>
    <row r="714" spans="1:7" ht="12.75" outlineLevel="2">
      <c r="A714" s="7">
        <v>1400</v>
      </c>
      <c r="B714" s="6" t="s">
        <v>647</v>
      </c>
      <c r="C714" s="7">
        <v>4379</v>
      </c>
      <c r="D714" s="7">
        <v>5175</v>
      </c>
      <c r="E714" s="19">
        <v>4379000000001</v>
      </c>
      <c r="F714" s="8" t="s">
        <v>408</v>
      </c>
      <c r="G714" s="9">
        <v>15</v>
      </c>
    </row>
    <row r="715" spans="1:7" ht="12.75" outlineLevel="2">
      <c r="A715" s="7">
        <v>1400</v>
      </c>
      <c r="B715" s="6" t="s">
        <v>647</v>
      </c>
      <c r="C715" s="7">
        <v>4379</v>
      </c>
      <c r="D715" s="7">
        <v>5194</v>
      </c>
      <c r="E715" s="19">
        <v>4379000000001</v>
      </c>
      <c r="F715" s="8" t="s">
        <v>409</v>
      </c>
      <c r="G715" s="9">
        <v>20</v>
      </c>
    </row>
    <row r="716" spans="1:7" ht="12.75" outlineLevel="2">
      <c r="A716" s="7">
        <v>1400</v>
      </c>
      <c r="B716" s="6" t="s">
        <v>647</v>
      </c>
      <c r="C716" s="7">
        <v>4379</v>
      </c>
      <c r="D716" s="7">
        <v>5222</v>
      </c>
      <c r="E716" s="19">
        <v>4379000000001</v>
      </c>
      <c r="F716" s="8" t="s">
        <v>410</v>
      </c>
      <c r="G716" s="9">
        <v>45</v>
      </c>
    </row>
    <row r="717" spans="1:7" ht="12.75" outlineLevel="2">
      <c r="A717" s="7">
        <v>1400</v>
      </c>
      <c r="B717" s="6" t="s">
        <v>647</v>
      </c>
      <c r="C717" s="7">
        <v>4379</v>
      </c>
      <c r="D717" s="7">
        <v>5223</v>
      </c>
      <c r="E717" s="19">
        <v>4379000000001</v>
      </c>
      <c r="F717" s="8" t="s">
        <v>411</v>
      </c>
      <c r="G717" s="9">
        <v>5</v>
      </c>
    </row>
    <row r="718" spans="1:7" ht="13.5" outlineLevel="2" thickBot="1">
      <c r="A718" s="7">
        <v>1400</v>
      </c>
      <c r="B718" s="6" t="s">
        <v>647</v>
      </c>
      <c r="C718" s="7">
        <v>4379</v>
      </c>
      <c r="D718" s="7">
        <v>5901</v>
      </c>
      <c r="E718" s="19">
        <v>4379000000001</v>
      </c>
      <c r="F718" s="8" t="s">
        <v>412</v>
      </c>
      <c r="G718" s="9">
        <v>50</v>
      </c>
    </row>
    <row r="719" spans="1:7" ht="12.75" outlineLevel="1">
      <c r="A719" s="13"/>
      <c r="B719" s="14" t="s">
        <v>19</v>
      </c>
      <c r="C719" s="15">
        <v>4379</v>
      </c>
      <c r="D719" s="16"/>
      <c r="E719" s="20"/>
      <c r="F719" s="17" t="s">
        <v>649</v>
      </c>
      <c r="G719" s="18">
        <f>SUM(G711:G718)</f>
        <v>252</v>
      </c>
    </row>
    <row r="720" ht="12.75" outlineLevel="1">
      <c r="E720" s="21"/>
    </row>
    <row r="721" spans="1:7" ht="12.75">
      <c r="A721" s="3"/>
      <c r="B721" s="10" t="s">
        <v>413</v>
      </c>
      <c r="C721" s="4"/>
      <c r="D721" s="5"/>
      <c r="E721" s="22"/>
      <c r="F721" s="11" t="s">
        <v>650</v>
      </c>
      <c r="G721" s="12">
        <f>SUM(G719,G709,G690)</f>
        <v>3616.7</v>
      </c>
    </row>
    <row r="722" ht="12.75">
      <c r="E722" s="21"/>
    </row>
    <row r="723" ht="12.75">
      <c r="E723" s="21"/>
    </row>
    <row r="724" spans="1:7" ht="12.75" outlineLevel="2">
      <c r="A724" s="7">
        <v>1500</v>
      </c>
      <c r="B724" s="6" t="s">
        <v>414</v>
      </c>
      <c r="C724" s="7">
        <v>6171</v>
      </c>
      <c r="D724" s="7">
        <v>5011</v>
      </c>
      <c r="E724" s="19">
        <v>6171150000001</v>
      </c>
      <c r="F724" s="8" t="s">
        <v>67</v>
      </c>
      <c r="G724" s="9">
        <v>4026</v>
      </c>
    </row>
    <row r="725" spans="1:7" ht="12.75" outlineLevel="2">
      <c r="A725" s="7">
        <v>1500</v>
      </c>
      <c r="B725" s="6" t="s">
        <v>415</v>
      </c>
      <c r="C725" s="7">
        <v>6171</v>
      </c>
      <c r="D725" s="7">
        <v>5021</v>
      </c>
      <c r="E725" s="19">
        <v>6171150000001</v>
      </c>
      <c r="F725" s="8" t="s">
        <v>68</v>
      </c>
      <c r="G725" s="9">
        <v>20</v>
      </c>
    </row>
    <row r="726" spans="1:7" ht="12.75" outlineLevel="2">
      <c r="A726" s="7">
        <v>1500</v>
      </c>
      <c r="B726" s="6" t="s">
        <v>414</v>
      </c>
      <c r="C726" s="7">
        <v>6171</v>
      </c>
      <c r="D726" s="7">
        <v>5031</v>
      </c>
      <c r="E726" s="19">
        <v>6171150000001</v>
      </c>
      <c r="F726" s="8" t="s">
        <v>8</v>
      </c>
      <c r="G726" s="9">
        <v>1007</v>
      </c>
    </row>
    <row r="727" spans="1:7" ht="12.75" outlineLevel="2">
      <c r="A727" s="7">
        <v>1500</v>
      </c>
      <c r="B727" s="6" t="s">
        <v>414</v>
      </c>
      <c r="C727" s="7">
        <v>6171</v>
      </c>
      <c r="D727" s="7">
        <v>5032</v>
      </c>
      <c r="E727" s="19">
        <v>6171150000001</v>
      </c>
      <c r="F727" s="8" t="s">
        <v>9</v>
      </c>
      <c r="G727" s="9">
        <v>362</v>
      </c>
    </row>
    <row r="728" spans="1:7" ht="12.75" outlineLevel="2">
      <c r="A728" s="7">
        <v>1500</v>
      </c>
      <c r="B728" s="6" t="s">
        <v>414</v>
      </c>
      <c r="C728" s="7">
        <v>6171</v>
      </c>
      <c r="D728" s="7">
        <v>5136</v>
      </c>
      <c r="E728" s="19">
        <v>6171150000001</v>
      </c>
      <c r="F728" s="8" t="s">
        <v>10</v>
      </c>
      <c r="G728" s="9">
        <v>5</v>
      </c>
    </row>
    <row r="729" spans="1:7" ht="12.75" outlineLevel="2">
      <c r="A729" s="7">
        <v>1500</v>
      </c>
      <c r="B729" s="6" t="s">
        <v>414</v>
      </c>
      <c r="C729" s="7">
        <v>6171</v>
      </c>
      <c r="D729" s="7">
        <v>5167</v>
      </c>
      <c r="E729" s="19">
        <v>6171150000001</v>
      </c>
      <c r="F729" s="8" t="s">
        <v>73</v>
      </c>
      <c r="G729" s="9">
        <v>122.4</v>
      </c>
    </row>
    <row r="730" spans="1:7" ht="12.75" outlineLevel="2">
      <c r="A730" s="7">
        <v>1500</v>
      </c>
      <c r="B730" s="6" t="s">
        <v>414</v>
      </c>
      <c r="C730" s="7">
        <v>6171</v>
      </c>
      <c r="D730" s="7">
        <v>5169</v>
      </c>
      <c r="E730" s="19">
        <v>6171150000001</v>
      </c>
      <c r="F730" s="8" t="s">
        <v>64</v>
      </c>
      <c r="G730" s="9">
        <v>6</v>
      </c>
    </row>
    <row r="731" spans="1:7" ht="12.75" outlineLevel="2">
      <c r="A731" s="7">
        <v>1500</v>
      </c>
      <c r="B731" s="6" t="s">
        <v>414</v>
      </c>
      <c r="C731" s="7">
        <v>6171</v>
      </c>
      <c r="D731" s="7">
        <v>5171</v>
      </c>
      <c r="E731" s="19">
        <v>6171150000001</v>
      </c>
      <c r="F731" s="8" t="s">
        <v>49</v>
      </c>
      <c r="G731" s="9">
        <v>15</v>
      </c>
    </row>
    <row r="732" spans="1:7" ht="12.75" outlineLevel="2">
      <c r="A732" s="7">
        <v>1500</v>
      </c>
      <c r="B732" s="6" t="s">
        <v>414</v>
      </c>
      <c r="C732" s="7">
        <v>6171</v>
      </c>
      <c r="D732" s="7">
        <v>5173</v>
      </c>
      <c r="E732" s="19">
        <v>6171150000001</v>
      </c>
      <c r="F732" s="8" t="s">
        <v>65</v>
      </c>
      <c r="G732" s="9">
        <v>5</v>
      </c>
    </row>
    <row r="733" spans="1:7" ht="13.5" outlineLevel="2" thickBot="1">
      <c r="A733" s="7">
        <v>1500</v>
      </c>
      <c r="B733" s="6" t="s">
        <v>416</v>
      </c>
      <c r="C733" s="7">
        <v>6171</v>
      </c>
      <c r="D733" s="7">
        <v>6901</v>
      </c>
      <c r="E733" s="19">
        <v>6171150000002</v>
      </c>
      <c r="F733" s="8" t="s">
        <v>417</v>
      </c>
      <c r="G733" s="9">
        <v>0</v>
      </c>
    </row>
    <row r="734" spans="1:7" ht="12.75" outlineLevel="1">
      <c r="A734" s="13"/>
      <c r="B734" s="14" t="s">
        <v>19</v>
      </c>
      <c r="C734" s="15">
        <v>6171</v>
      </c>
      <c r="D734" s="16"/>
      <c r="E734" s="20"/>
      <c r="F734" s="17" t="s">
        <v>651</v>
      </c>
      <c r="G734" s="18">
        <f>SUM(G724:G733)</f>
        <v>5568.4</v>
      </c>
    </row>
    <row r="735" ht="12.75" outlineLevel="1">
      <c r="E735" s="21"/>
    </row>
    <row r="736" spans="1:7" ht="12.75">
      <c r="A736" s="3"/>
      <c r="B736" s="10" t="s">
        <v>418</v>
      </c>
      <c r="C736" s="4"/>
      <c r="D736" s="5"/>
      <c r="E736" s="22"/>
      <c r="F736" s="11" t="s">
        <v>651</v>
      </c>
      <c r="G736" s="12">
        <f>SUM(G734)</f>
        <v>5568.4</v>
      </c>
    </row>
    <row r="737" ht="12.75">
      <c r="E737" s="21"/>
    </row>
    <row r="738" ht="12.75">
      <c r="E738" s="21"/>
    </row>
    <row r="739" spans="1:7" ht="12.75" outlineLevel="2">
      <c r="A739" s="7">
        <v>1600</v>
      </c>
      <c r="B739" s="6" t="s">
        <v>419</v>
      </c>
      <c r="C739" s="7">
        <v>6171</v>
      </c>
      <c r="D739" s="7">
        <v>5011</v>
      </c>
      <c r="E739" s="19">
        <v>6171160000001</v>
      </c>
      <c r="F739" s="8" t="s">
        <v>67</v>
      </c>
      <c r="G739" s="9">
        <v>4399</v>
      </c>
    </row>
    <row r="740" spans="1:7" ht="12.75" outlineLevel="2">
      <c r="A740" s="7">
        <v>1600</v>
      </c>
      <c r="B740" s="6" t="s">
        <v>419</v>
      </c>
      <c r="C740" s="7">
        <v>6171</v>
      </c>
      <c r="D740" s="7">
        <v>5021</v>
      </c>
      <c r="E740" s="19">
        <v>6171160000001</v>
      </c>
      <c r="F740" s="8" t="s">
        <v>133</v>
      </c>
      <c r="G740" s="9">
        <v>20</v>
      </c>
    </row>
    <row r="741" spans="1:7" ht="12.75" outlineLevel="2">
      <c r="A741" s="7">
        <v>1600</v>
      </c>
      <c r="B741" s="6" t="s">
        <v>419</v>
      </c>
      <c r="C741" s="7">
        <v>6171</v>
      </c>
      <c r="D741" s="7">
        <v>5031</v>
      </c>
      <c r="E741" s="19">
        <v>6171160000001</v>
      </c>
      <c r="F741" s="8" t="s">
        <v>8</v>
      </c>
      <c r="G741" s="9">
        <v>1100</v>
      </c>
    </row>
    <row r="742" spans="1:7" ht="12.75" outlineLevel="2">
      <c r="A742" s="7">
        <v>1600</v>
      </c>
      <c r="B742" s="6" t="s">
        <v>419</v>
      </c>
      <c r="C742" s="7">
        <v>6171</v>
      </c>
      <c r="D742" s="7">
        <v>5032</v>
      </c>
      <c r="E742" s="19">
        <v>6171160000001</v>
      </c>
      <c r="F742" s="8" t="s">
        <v>9</v>
      </c>
      <c r="G742" s="9">
        <v>396</v>
      </c>
    </row>
    <row r="743" spans="1:7" ht="12.75" outlineLevel="2">
      <c r="A743" s="7">
        <v>1600</v>
      </c>
      <c r="B743" s="6" t="s">
        <v>419</v>
      </c>
      <c r="C743" s="7">
        <v>6171</v>
      </c>
      <c r="D743" s="7">
        <v>5136</v>
      </c>
      <c r="E743" s="19">
        <v>6171160000001</v>
      </c>
      <c r="F743" s="8" t="s">
        <v>10</v>
      </c>
      <c r="G743" s="9">
        <v>10</v>
      </c>
    </row>
    <row r="744" spans="1:7" ht="12.75" outlineLevel="2">
      <c r="A744" s="7">
        <v>1600</v>
      </c>
      <c r="B744" s="6" t="s">
        <v>419</v>
      </c>
      <c r="C744" s="7">
        <v>6171</v>
      </c>
      <c r="D744" s="7">
        <v>5139</v>
      </c>
      <c r="E744" s="19">
        <v>6171160000001</v>
      </c>
      <c r="F744" s="8" t="s">
        <v>420</v>
      </c>
      <c r="G744" s="9">
        <v>8</v>
      </c>
    </row>
    <row r="745" spans="1:7" ht="12.75" outlineLevel="2">
      <c r="A745" s="7">
        <v>1600</v>
      </c>
      <c r="B745" s="6" t="s">
        <v>419</v>
      </c>
      <c r="C745" s="7">
        <v>6171</v>
      </c>
      <c r="D745" s="7">
        <v>5166</v>
      </c>
      <c r="E745" s="19">
        <v>6171160000001</v>
      </c>
      <c r="F745" s="8" t="s">
        <v>421</v>
      </c>
      <c r="G745" s="9">
        <v>55</v>
      </c>
    </row>
    <row r="746" spans="1:7" ht="12.75" outlineLevel="2">
      <c r="A746" s="7">
        <v>1600</v>
      </c>
      <c r="B746" s="6" t="s">
        <v>419</v>
      </c>
      <c r="C746" s="7">
        <v>6171</v>
      </c>
      <c r="D746" s="7">
        <v>5167</v>
      </c>
      <c r="E746" s="19">
        <v>6171160000001</v>
      </c>
      <c r="F746" s="8" t="s">
        <v>83</v>
      </c>
      <c r="G746" s="9">
        <v>132.6</v>
      </c>
    </row>
    <row r="747" spans="1:7" ht="12.75" outlineLevel="2">
      <c r="A747" s="7">
        <v>1600</v>
      </c>
      <c r="B747" s="6" t="s">
        <v>419</v>
      </c>
      <c r="C747" s="7">
        <v>6171</v>
      </c>
      <c r="D747" s="7">
        <v>5167</v>
      </c>
      <c r="E747" s="19">
        <v>6171160000009</v>
      </c>
      <c r="F747" s="8" t="s">
        <v>92</v>
      </c>
      <c r="G747" s="9">
        <v>60</v>
      </c>
    </row>
    <row r="748" spans="1:7" ht="13.5" outlineLevel="2" thickBot="1">
      <c r="A748" s="7">
        <v>1600</v>
      </c>
      <c r="B748" s="6" t="s">
        <v>419</v>
      </c>
      <c r="C748" s="7">
        <v>6171</v>
      </c>
      <c r="D748" s="7">
        <v>5173</v>
      </c>
      <c r="E748" s="19">
        <v>6171160000001</v>
      </c>
      <c r="F748" s="8" t="s">
        <v>65</v>
      </c>
      <c r="G748" s="9">
        <v>5</v>
      </c>
    </row>
    <row r="749" spans="1:7" ht="12.75" outlineLevel="1">
      <c r="A749" s="13"/>
      <c r="B749" s="14" t="s">
        <v>19</v>
      </c>
      <c r="C749" s="15">
        <v>6171</v>
      </c>
      <c r="D749" s="16"/>
      <c r="E749" s="20"/>
      <c r="F749" s="17" t="s">
        <v>599</v>
      </c>
      <c r="G749" s="18">
        <f>SUM(G739:G748)</f>
        <v>6185.6</v>
      </c>
    </row>
    <row r="750" ht="12.75" outlineLevel="1">
      <c r="E750" s="21"/>
    </row>
    <row r="751" spans="1:7" ht="12.75">
      <c r="A751" s="3"/>
      <c r="B751" s="10" t="s">
        <v>422</v>
      </c>
      <c r="C751" s="4"/>
      <c r="D751" s="5"/>
      <c r="E751" s="22"/>
      <c r="F751" s="11" t="s">
        <v>599</v>
      </c>
      <c r="G751" s="12">
        <f>SUM(G749)</f>
        <v>6185.6</v>
      </c>
    </row>
    <row r="752" ht="12.75">
      <c r="E752" s="21"/>
    </row>
    <row r="753" ht="12.75">
      <c r="E753" s="21"/>
    </row>
    <row r="754" spans="1:7" ht="12.75" outlineLevel="2">
      <c r="A754" s="7">
        <v>2000</v>
      </c>
      <c r="B754" s="6" t="s">
        <v>423</v>
      </c>
      <c r="C754" s="7">
        <v>5311</v>
      </c>
      <c r="D754" s="7">
        <v>5011</v>
      </c>
      <c r="E754" s="19">
        <v>5311000000001</v>
      </c>
      <c r="F754" s="8" t="s">
        <v>424</v>
      </c>
      <c r="G754" s="9">
        <v>6600</v>
      </c>
    </row>
    <row r="755" spans="1:7" ht="12.75" outlineLevel="2">
      <c r="A755" s="7">
        <v>2000</v>
      </c>
      <c r="B755" s="6" t="s">
        <v>423</v>
      </c>
      <c r="C755" s="7">
        <v>5311</v>
      </c>
      <c r="D755" s="7">
        <v>5031</v>
      </c>
      <c r="E755" s="19">
        <v>5311000000001</v>
      </c>
      <c r="F755" s="8" t="s">
        <v>199</v>
      </c>
      <c r="G755" s="9">
        <v>1650</v>
      </c>
    </row>
    <row r="756" spans="1:7" ht="12.75" outlineLevel="2">
      <c r="A756" s="7">
        <v>2000</v>
      </c>
      <c r="B756" s="6" t="s">
        <v>423</v>
      </c>
      <c r="C756" s="7">
        <v>5311</v>
      </c>
      <c r="D756" s="7">
        <v>5032</v>
      </c>
      <c r="E756" s="19">
        <v>5311000000001</v>
      </c>
      <c r="F756" s="8" t="s">
        <v>425</v>
      </c>
      <c r="G756" s="9">
        <v>594</v>
      </c>
    </row>
    <row r="757" spans="1:7" ht="12.75" outlineLevel="2">
      <c r="A757" s="7">
        <v>2000</v>
      </c>
      <c r="B757" s="6" t="s">
        <v>423</v>
      </c>
      <c r="C757" s="7">
        <v>5311</v>
      </c>
      <c r="D757" s="7">
        <v>5132</v>
      </c>
      <c r="E757" s="19">
        <v>5311000000001</v>
      </c>
      <c r="F757" s="8" t="s">
        <v>81</v>
      </c>
      <c r="G757" s="9">
        <v>40</v>
      </c>
    </row>
    <row r="758" spans="1:7" ht="12.75" outlineLevel="2">
      <c r="A758" s="7">
        <v>2000</v>
      </c>
      <c r="B758" s="6" t="s">
        <v>423</v>
      </c>
      <c r="C758" s="7">
        <v>5311</v>
      </c>
      <c r="D758" s="7">
        <v>5134</v>
      </c>
      <c r="E758" s="19">
        <v>5311000000001</v>
      </c>
      <c r="F758" s="8" t="s">
        <v>385</v>
      </c>
      <c r="G758" s="9">
        <v>220</v>
      </c>
    </row>
    <row r="759" spans="1:7" ht="12.75" outlineLevel="2">
      <c r="A759" s="7">
        <v>2000</v>
      </c>
      <c r="B759" s="6" t="s">
        <v>423</v>
      </c>
      <c r="C759" s="7">
        <v>5311</v>
      </c>
      <c r="D759" s="7">
        <v>5136</v>
      </c>
      <c r="E759" s="19">
        <v>5311000000001</v>
      </c>
      <c r="F759" s="8" t="s">
        <v>10</v>
      </c>
      <c r="G759" s="9">
        <v>5</v>
      </c>
    </row>
    <row r="760" spans="1:7" ht="12.75" outlineLevel="2">
      <c r="A760" s="7">
        <v>2000</v>
      </c>
      <c r="B760" s="6" t="s">
        <v>423</v>
      </c>
      <c r="C760" s="7">
        <v>5311</v>
      </c>
      <c r="D760" s="7">
        <v>5137</v>
      </c>
      <c r="E760" s="19">
        <v>5311000000001</v>
      </c>
      <c r="F760" s="8" t="s">
        <v>426</v>
      </c>
      <c r="G760" s="9">
        <v>0</v>
      </c>
    </row>
    <row r="761" spans="1:7" ht="12.75" outlineLevel="2">
      <c r="A761" s="7">
        <v>2000</v>
      </c>
      <c r="B761" s="6" t="s">
        <v>423</v>
      </c>
      <c r="C761" s="7">
        <v>5311</v>
      </c>
      <c r="D761" s="7">
        <v>5137</v>
      </c>
      <c r="E761" s="19">
        <v>5311000000001</v>
      </c>
      <c r="F761" s="8" t="s">
        <v>171</v>
      </c>
      <c r="G761" s="9">
        <v>80</v>
      </c>
    </row>
    <row r="762" spans="1:7" ht="12.75" outlineLevel="2">
      <c r="A762" s="7">
        <v>2000</v>
      </c>
      <c r="B762" s="6" t="s">
        <v>423</v>
      </c>
      <c r="C762" s="7">
        <v>5311</v>
      </c>
      <c r="D762" s="7">
        <v>5139</v>
      </c>
      <c r="E762" s="19">
        <v>5311000000001</v>
      </c>
      <c r="F762" s="8" t="s">
        <v>12</v>
      </c>
      <c r="G762" s="9">
        <v>100</v>
      </c>
    </row>
    <row r="763" spans="1:7" ht="12.75" outlineLevel="2">
      <c r="A763" s="7">
        <v>2000</v>
      </c>
      <c r="B763" s="6" t="s">
        <v>423</v>
      </c>
      <c r="C763" s="7">
        <v>5311</v>
      </c>
      <c r="D763" s="7">
        <v>5151</v>
      </c>
      <c r="E763" s="19">
        <v>5311000000001</v>
      </c>
      <c r="F763" s="8" t="s">
        <v>148</v>
      </c>
      <c r="G763" s="9">
        <v>25</v>
      </c>
    </row>
    <row r="764" spans="1:7" ht="12.75" outlineLevel="2">
      <c r="A764" s="7">
        <v>2000</v>
      </c>
      <c r="B764" s="6" t="s">
        <v>423</v>
      </c>
      <c r="C764" s="7">
        <v>5311</v>
      </c>
      <c r="D764" s="7">
        <v>5153</v>
      </c>
      <c r="E764" s="19">
        <v>5311000000001</v>
      </c>
      <c r="F764" s="8" t="s">
        <v>319</v>
      </c>
      <c r="G764" s="9">
        <v>60</v>
      </c>
    </row>
    <row r="765" spans="1:7" ht="12.75" outlineLevel="2">
      <c r="A765" s="7">
        <v>2000</v>
      </c>
      <c r="B765" s="6" t="s">
        <v>423</v>
      </c>
      <c r="C765" s="7">
        <v>5311</v>
      </c>
      <c r="D765" s="7">
        <v>5154</v>
      </c>
      <c r="E765" s="19">
        <v>5311000000001</v>
      </c>
      <c r="F765" s="8" t="s">
        <v>427</v>
      </c>
      <c r="G765" s="9">
        <v>75</v>
      </c>
    </row>
    <row r="766" spans="1:7" ht="12.75" outlineLevel="2">
      <c r="A766" s="7">
        <v>2000</v>
      </c>
      <c r="B766" s="6" t="s">
        <v>423</v>
      </c>
      <c r="C766" s="7">
        <v>5311</v>
      </c>
      <c r="D766" s="7">
        <v>5156</v>
      </c>
      <c r="E766" s="19">
        <v>5311000000001</v>
      </c>
      <c r="F766" s="8" t="s">
        <v>61</v>
      </c>
      <c r="G766" s="9">
        <v>280</v>
      </c>
    </row>
    <row r="767" spans="1:7" ht="12.75" outlineLevel="2">
      <c r="A767" s="7">
        <v>2000</v>
      </c>
      <c r="B767" s="6" t="s">
        <v>423</v>
      </c>
      <c r="C767" s="7">
        <v>5311</v>
      </c>
      <c r="D767" s="7">
        <v>5161</v>
      </c>
      <c r="E767" s="19">
        <v>5311000000001</v>
      </c>
      <c r="F767" s="8" t="s">
        <v>40</v>
      </c>
      <c r="G767" s="9">
        <v>40</v>
      </c>
    </row>
    <row r="768" spans="1:7" ht="12.75" outlineLevel="2">
      <c r="A768" s="7">
        <v>2000</v>
      </c>
      <c r="B768" s="6" t="s">
        <v>423</v>
      </c>
      <c r="C768" s="7">
        <v>5311</v>
      </c>
      <c r="D768" s="7">
        <v>5162</v>
      </c>
      <c r="E768" s="19">
        <v>5311000000001</v>
      </c>
      <c r="F768" s="8" t="s">
        <v>62</v>
      </c>
      <c r="G768" s="9">
        <v>100</v>
      </c>
    </row>
    <row r="769" spans="1:7" ht="12.75" outlineLevel="2">
      <c r="A769" s="7">
        <v>2000</v>
      </c>
      <c r="B769" s="6" t="s">
        <v>423</v>
      </c>
      <c r="C769" s="7">
        <v>5311</v>
      </c>
      <c r="D769" s="7">
        <v>5166</v>
      </c>
      <c r="E769" s="19">
        <v>5311000000001</v>
      </c>
      <c r="F769" s="8" t="s">
        <v>428</v>
      </c>
      <c r="G769" s="9">
        <v>8</v>
      </c>
    </row>
    <row r="770" spans="1:7" ht="12.75" outlineLevel="2">
      <c r="A770" s="7">
        <v>2000</v>
      </c>
      <c r="B770" s="6" t="s">
        <v>423</v>
      </c>
      <c r="C770" s="7">
        <v>5311</v>
      </c>
      <c r="D770" s="7">
        <v>5167</v>
      </c>
      <c r="E770" s="19">
        <v>5311000000001</v>
      </c>
      <c r="F770" s="8" t="s">
        <v>63</v>
      </c>
      <c r="G770" s="9">
        <v>90</v>
      </c>
    </row>
    <row r="771" spans="1:7" ht="12.75" outlineLevel="2">
      <c r="A771" s="7">
        <v>2000</v>
      </c>
      <c r="B771" s="6" t="s">
        <v>423</v>
      </c>
      <c r="C771" s="7">
        <v>5311</v>
      </c>
      <c r="D771" s="7">
        <v>5169</v>
      </c>
      <c r="E771" s="19">
        <v>5311000000001</v>
      </c>
      <c r="F771" s="8" t="s">
        <v>429</v>
      </c>
      <c r="G771" s="9">
        <v>100</v>
      </c>
    </row>
    <row r="772" spans="1:7" ht="12.75" outlineLevel="2">
      <c r="A772" s="7">
        <v>2000</v>
      </c>
      <c r="B772" s="6" t="s">
        <v>430</v>
      </c>
      <c r="C772" s="7">
        <v>5311</v>
      </c>
      <c r="D772" s="7">
        <v>5169</v>
      </c>
      <c r="E772" s="19">
        <v>5311000000003</v>
      </c>
      <c r="F772" s="8" t="s">
        <v>431</v>
      </c>
      <c r="G772" s="9">
        <v>15</v>
      </c>
    </row>
    <row r="773" spans="1:7" ht="12.75" outlineLevel="2">
      <c r="A773" s="7">
        <v>2000</v>
      </c>
      <c r="B773" s="6" t="s">
        <v>423</v>
      </c>
      <c r="C773" s="7">
        <v>5311</v>
      </c>
      <c r="D773" s="7">
        <v>5171</v>
      </c>
      <c r="E773" s="19">
        <v>5311000000001</v>
      </c>
      <c r="F773" s="8" t="s">
        <v>94</v>
      </c>
      <c r="G773" s="9">
        <v>150</v>
      </c>
    </row>
    <row r="774" spans="1:7" ht="12.75" outlineLevel="2">
      <c r="A774" s="7">
        <v>2000</v>
      </c>
      <c r="B774" s="6" t="s">
        <v>423</v>
      </c>
      <c r="C774" s="7">
        <v>5311</v>
      </c>
      <c r="D774" s="7">
        <v>5173</v>
      </c>
      <c r="E774" s="19">
        <v>5311000000001</v>
      </c>
      <c r="F774" s="8" t="s">
        <v>65</v>
      </c>
      <c r="G774" s="9">
        <v>20</v>
      </c>
    </row>
    <row r="775" spans="1:7" ht="12.75" outlineLevel="2">
      <c r="A775" s="7">
        <v>2000</v>
      </c>
      <c r="B775" s="6" t="s">
        <v>423</v>
      </c>
      <c r="C775" s="7">
        <v>5311</v>
      </c>
      <c r="D775" s="7">
        <v>5175</v>
      </c>
      <c r="E775" s="19">
        <v>5311000000001</v>
      </c>
      <c r="F775" s="8" t="s">
        <v>14</v>
      </c>
      <c r="G775" s="9">
        <v>5</v>
      </c>
    </row>
    <row r="776" spans="1:7" ht="12.75" outlineLevel="2">
      <c r="A776" s="7">
        <v>2000</v>
      </c>
      <c r="B776" s="6" t="s">
        <v>423</v>
      </c>
      <c r="C776" s="7">
        <v>5311</v>
      </c>
      <c r="D776" s="7">
        <v>5361</v>
      </c>
      <c r="E776" s="19">
        <v>5311000000001</v>
      </c>
      <c r="F776" s="8" t="s">
        <v>108</v>
      </c>
      <c r="G776" s="9">
        <v>5</v>
      </c>
    </row>
    <row r="777" spans="1:7" ht="12.75" outlineLevel="2">
      <c r="A777" s="7">
        <v>2000</v>
      </c>
      <c r="B777" s="6" t="s">
        <v>423</v>
      </c>
      <c r="C777" s="7">
        <v>5311</v>
      </c>
      <c r="D777" s="7">
        <v>5362</v>
      </c>
      <c r="E777" s="19">
        <v>5311000000001</v>
      </c>
      <c r="F777" s="8" t="s">
        <v>54</v>
      </c>
      <c r="G777" s="9">
        <v>0</v>
      </c>
    </row>
    <row r="778" spans="1:7" ht="13.5" outlineLevel="2" thickBot="1">
      <c r="A778" s="7">
        <v>2000</v>
      </c>
      <c r="B778" s="6" t="s">
        <v>432</v>
      </c>
      <c r="C778" s="7">
        <v>5311</v>
      </c>
      <c r="D778" s="7">
        <v>6901</v>
      </c>
      <c r="E778" s="19">
        <v>5311000000002</v>
      </c>
      <c r="F778" s="8" t="s">
        <v>433</v>
      </c>
      <c r="G778" s="9">
        <v>400</v>
      </c>
    </row>
    <row r="779" spans="1:7" ht="12.75" outlineLevel="1">
      <c r="A779" s="13"/>
      <c r="B779" s="14" t="s">
        <v>19</v>
      </c>
      <c r="C779" s="15"/>
      <c r="D779" s="15">
        <v>5311</v>
      </c>
      <c r="E779" s="20"/>
      <c r="F779" s="17" t="s">
        <v>600</v>
      </c>
      <c r="G779" s="18">
        <f>SUM(G754:G778)</f>
        <v>10662</v>
      </c>
    </row>
    <row r="780" ht="12.75" outlineLevel="1">
      <c r="E780" s="21"/>
    </row>
    <row r="781" spans="1:7" ht="12.75">
      <c r="A781" s="3"/>
      <c r="B781" s="10" t="s">
        <v>434</v>
      </c>
      <c r="C781" s="4"/>
      <c r="D781" s="5"/>
      <c r="E781" s="22"/>
      <c r="F781" s="11" t="s">
        <v>600</v>
      </c>
      <c r="G781" s="12">
        <f>SUM(G779)</f>
        <v>10662</v>
      </c>
    </row>
    <row r="782" ht="12.75">
      <c r="E782" s="21"/>
    </row>
    <row r="783" spans="1:7" ht="12.75">
      <c r="A783" s="3"/>
      <c r="B783" s="10" t="s">
        <v>435</v>
      </c>
      <c r="C783" s="4"/>
      <c r="D783" s="5"/>
      <c r="E783" s="22"/>
      <c r="F783" s="11"/>
      <c r="G783" s="12">
        <f>SUM(G781,G751,G736,G721,G673,G631,G556,G414,G395,G338,G227,G210,G194,G180,G159,G100,G84,G63)</f>
        <v>304460.59</v>
      </c>
    </row>
    <row r="792" spans="1:7" ht="12.75">
      <c r="A792" s="7">
        <v>900</v>
      </c>
      <c r="B792" s="6" t="s">
        <v>209</v>
      </c>
      <c r="C792" s="7">
        <v>0</v>
      </c>
      <c r="D792" s="7">
        <v>8124</v>
      </c>
      <c r="E792" s="19">
        <v>102</v>
      </c>
      <c r="F792" s="8" t="s">
        <v>210</v>
      </c>
      <c r="G792" s="9">
        <v>1524</v>
      </c>
    </row>
    <row r="793" spans="1:7" ht="12.75">
      <c r="A793" s="7">
        <v>900</v>
      </c>
      <c r="B793" s="6" t="s">
        <v>211</v>
      </c>
      <c r="C793" s="7">
        <v>0</v>
      </c>
      <c r="D793" s="7">
        <v>8124</v>
      </c>
      <c r="E793" s="19">
        <v>786</v>
      </c>
      <c r="F793" s="8" t="s">
        <v>211</v>
      </c>
      <c r="G793" s="9">
        <v>1242</v>
      </c>
    </row>
    <row r="794" spans="1:7" ht="12.75">
      <c r="A794" s="7">
        <v>900</v>
      </c>
      <c r="B794" s="6" t="s">
        <v>212</v>
      </c>
      <c r="C794" s="7">
        <v>0</v>
      </c>
      <c r="D794" s="7">
        <v>8124</v>
      </c>
      <c r="E794" s="19">
        <v>851</v>
      </c>
      <c r="F794" s="8" t="s">
        <v>212</v>
      </c>
      <c r="G794" s="9">
        <v>1872</v>
      </c>
    </row>
    <row r="795" spans="1:7" ht="12.75">
      <c r="A795" s="7">
        <v>900</v>
      </c>
      <c r="B795" s="6" t="s">
        <v>213</v>
      </c>
      <c r="C795" s="7">
        <v>0</v>
      </c>
      <c r="D795" s="7">
        <v>8124</v>
      </c>
      <c r="E795" s="19">
        <v>866</v>
      </c>
      <c r="F795" s="8" t="s">
        <v>213</v>
      </c>
      <c r="G795" s="9">
        <v>1074</v>
      </c>
    </row>
    <row r="796" spans="1:7" ht="12.75">
      <c r="A796" s="7">
        <v>900</v>
      </c>
      <c r="B796" s="6" t="s">
        <v>214</v>
      </c>
      <c r="C796" s="7">
        <v>0</v>
      </c>
      <c r="D796" s="7">
        <v>8124</v>
      </c>
      <c r="E796" s="19">
        <v>918</v>
      </c>
      <c r="F796" s="8" t="s">
        <v>214</v>
      </c>
      <c r="G796" s="9">
        <v>5388</v>
      </c>
    </row>
    <row r="797" spans="1:7" ht="12.75">
      <c r="A797" s="7">
        <v>900</v>
      </c>
      <c r="B797" s="6" t="s">
        <v>215</v>
      </c>
      <c r="C797" s="7">
        <v>0</v>
      </c>
      <c r="D797" s="7">
        <v>8124</v>
      </c>
      <c r="E797" s="19">
        <v>919</v>
      </c>
      <c r="F797" s="8" t="s">
        <v>216</v>
      </c>
      <c r="G797" s="9">
        <v>1695</v>
      </c>
    </row>
    <row r="798" spans="1:7" ht="13.5" thickBot="1">
      <c r="A798" s="7">
        <v>900</v>
      </c>
      <c r="B798" s="6" t="s">
        <v>217</v>
      </c>
      <c r="C798" s="7">
        <v>0</v>
      </c>
      <c r="D798" s="7">
        <v>8124</v>
      </c>
      <c r="E798" s="19">
        <v>930</v>
      </c>
      <c r="F798" s="8" t="s">
        <v>217</v>
      </c>
      <c r="G798" s="9">
        <v>3504</v>
      </c>
    </row>
    <row r="799" spans="1:7" ht="12.75">
      <c r="A799" s="13"/>
      <c r="B799" s="14" t="s">
        <v>19</v>
      </c>
      <c r="C799" s="15">
        <v>0</v>
      </c>
      <c r="D799" s="16"/>
      <c r="E799" s="20"/>
      <c r="F799" s="17"/>
      <c r="G799" s="18">
        <f>SUM(G792:G798)</f>
        <v>16299</v>
      </c>
    </row>
  </sheetData>
  <sheetProtection/>
  <autoFilter ref="A4:G799"/>
  <mergeCells count="1">
    <mergeCell ref="A2:G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Martina Šnoblová</cp:lastModifiedBy>
  <dcterms:created xsi:type="dcterms:W3CDTF">2001-10-24T13:08:44Z</dcterms:created>
  <dcterms:modified xsi:type="dcterms:W3CDTF">2016-01-05T07:21:40Z</dcterms:modified>
  <cp:category/>
  <cp:version/>
  <cp:contentType/>
  <cp:contentStatus/>
</cp:coreProperties>
</file>